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90" windowWidth="19440" windowHeight="15000" tabRatio="601" activeTab="0"/>
  </bookViews>
  <sheets>
    <sheet name="L3 - Leaver form i-Connect v3.0" sheetId="1" r:id="rId1"/>
    <sheet name="Setup" sheetId="2" state="hidden" r:id="rId2"/>
    <sheet name="Best of 3 Calculator" sheetId="3" r:id="rId3"/>
    <sheet name="Best of 3 instructions" sheetId="4" r:id="rId4"/>
    <sheet name="Best of 3 at age 65" sheetId="5" r:id="rId5"/>
    <sheet name="Protected Pay" sheetId="6" r:id="rId6"/>
    <sheet name="Protected Pay instructions" sheetId="7" r:id="rId7"/>
  </sheets>
  <definedNames>
    <definedName name="Date_Left">'L3 - Leaver form i-Connect v3.0'!$O$11</definedName>
    <definedName name="dob">'L3 - Leaver form i-Connect v3.0'!$Q$6</definedName>
    <definedName name="LeaveReason">'Setup'!#REF!</definedName>
    <definedName name="_xlnm.Print_Area" localSheetId="4">'Best of 3 at age 65'!$A$1:$U$96</definedName>
    <definedName name="_xlnm.Print_Area" localSheetId="2">'Best of 3 Calculator'!$A$1:$U$96</definedName>
    <definedName name="Reason">'Setup'!#REF!</definedName>
    <definedName name="Start_dt1" localSheetId="4">'Best of 3 at age 65'!$B$15</definedName>
    <definedName name="Start_dt1">'Best of 3 Calculator'!$B$15</definedName>
    <definedName name="Start_Dt2" localSheetId="4">'Best of 3 at age 65'!$B$40</definedName>
    <definedName name="Start_Dt2">'Best of 3 Calculator'!$B$40</definedName>
    <definedName name="Start_Dt3" localSheetId="4">'Best of 3 at age 65'!$B$65</definedName>
    <definedName name="Start_Dt3">'Best of 3 Calculator'!$B$65</definedName>
  </definedNames>
  <calcPr fullCalcOnLoad="1"/>
</workbook>
</file>

<file path=xl/sharedStrings.xml><?xml version="1.0" encoding="utf-8"?>
<sst xmlns="http://schemas.openxmlformats.org/spreadsheetml/2006/main" count="457" uniqueCount="147">
  <si>
    <t>Employer Name</t>
  </si>
  <si>
    <t>Date of Birth</t>
  </si>
  <si>
    <t>Date</t>
  </si>
  <si>
    <t>Telephone</t>
  </si>
  <si>
    <t>Signature</t>
  </si>
  <si>
    <t>Title</t>
  </si>
  <si>
    <t>Surname</t>
  </si>
  <si>
    <t>Forename(s)</t>
  </si>
  <si>
    <t>Job Title</t>
  </si>
  <si>
    <t>No</t>
  </si>
  <si>
    <t>Post Ref</t>
  </si>
  <si>
    <t>Flexible Retirement</t>
  </si>
  <si>
    <t>Date of Leaving</t>
  </si>
  <si>
    <t>Age</t>
  </si>
  <si>
    <t>NICOE</t>
  </si>
  <si>
    <t>Contributions</t>
  </si>
  <si>
    <t>Date From</t>
  </si>
  <si>
    <t>Date To</t>
  </si>
  <si>
    <t>Total</t>
  </si>
  <si>
    <t>Date of last pay change</t>
  </si>
  <si>
    <t>Name</t>
  </si>
  <si>
    <t>NI Number</t>
  </si>
  <si>
    <t>No of days</t>
  </si>
  <si>
    <t>Relevant Proportion</t>
  </si>
  <si>
    <t>Total Pensionable Pay</t>
  </si>
  <si>
    <t>Final Year</t>
  </si>
  <si>
    <t>Period 1</t>
  </si>
  <si>
    <t>From</t>
  </si>
  <si>
    <t>To</t>
  </si>
  <si>
    <t>Period 2</t>
  </si>
  <si>
    <t>Period 3</t>
  </si>
  <si>
    <t>Period 4</t>
  </si>
  <si>
    <t>Period 5</t>
  </si>
  <si>
    <t>Total Days</t>
  </si>
  <si>
    <t>Pensionable Pay</t>
  </si>
  <si>
    <t>Total Yearly Final PP</t>
  </si>
  <si>
    <t>13 Years Pay</t>
  </si>
  <si>
    <t>Please list all effective pay changes in 13 year period as above</t>
  </si>
  <si>
    <t>Actual Pensionable Allowances in period</t>
  </si>
  <si>
    <t>Email</t>
  </si>
  <si>
    <t>Full Time Equivalent Pensionable Salary</t>
  </si>
  <si>
    <t>See example below:</t>
  </si>
  <si>
    <t>FTE Annual Rate of Pay</t>
  </si>
  <si>
    <t>1. Leaver Personal Details</t>
  </si>
  <si>
    <t>2. Leaving Details</t>
  </si>
  <si>
    <t>dd/mm/yyyy</t>
  </si>
  <si>
    <t>Gross Misconduct Dismissal</t>
  </si>
  <si>
    <t>N/A</t>
  </si>
  <si>
    <t>Yes</t>
  </si>
  <si>
    <t>Date of Leaving / Opting Out / Death</t>
  </si>
  <si>
    <t>Pensionable Allowances</t>
  </si>
  <si>
    <t>Start date of year used</t>
  </si>
  <si>
    <t>End date of year used</t>
  </si>
  <si>
    <t>X</t>
  </si>
  <si>
    <t>National Insurance No.</t>
  </si>
  <si>
    <t>Employee No.</t>
  </si>
  <si>
    <t>Employer Ref</t>
  </si>
  <si>
    <t>Compulsory Transfer (TUPE)</t>
  </si>
  <si>
    <t>If the member opted out within 3 months, have the contributions been refunded?</t>
  </si>
  <si>
    <t>Name of New Employer</t>
  </si>
  <si>
    <t>Declaration</t>
  </si>
  <si>
    <r>
      <t xml:space="preserve">Reason for Leaving </t>
    </r>
    <r>
      <rPr>
        <sz val="11"/>
        <color indexed="8"/>
        <rFont val="Arial"/>
        <family val="2"/>
      </rPr>
      <t>(select one)</t>
    </r>
  </si>
  <si>
    <t>Not known</t>
  </si>
  <si>
    <t>Final Pay</t>
  </si>
  <si>
    <t>·         The spreadsheet will be pre-populated with the member’s personal details and the leaving date. It will also show the 13 year period of salary rates required.</t>
  </si>
  <si>
    <t>·         An example of how to show 13 years’ pay is as follows:</t>
  </si>
  <si>
    <t>Best of 3 Instructions</t>
  </si>
  <si>
    <t>Payment Changes</t>
  </si>
  <si>
    <t>Effective Date of Change</t>
  </si>
  <si>
    <r>
      <t xml:space="preserve">Payment Days
</t>
    </r>
    <r>
      <rPr>
        <sz val="11"/>
        <color indexed="8"/>
        <rFont val="Arial"/>
        <family val="2"/>
      </rPr>
      <t>(amend if applicable)</t>
    </r>
  </si>
  <si>
    <t>Pay for Period</t>
  </si>
  <si>
    <t>Insert all changes in pay from the start of the period. Use a new line for each pay change.</t>
  </si>
  <si>
    <t>Enter actual allowances for period (if applicable)</t>
  </si>
  <si>
    <r>
      <t xml:space="preserve">Earlier Pay Period 1 </t>
    </r>
    <r>
      <rPr>
        <sz val="11"/>
        <color indexed="8"/>
        <rFont val="Arial"/>
        <family val="2"/>
      </rPr>
      <t>(if applicable)</t>
    </r>
  </si>
  <si>
    <r>
      <t xml:space="preserve">Earlier Pay Period 2 </t>
    </r>
    <r>
      <rPr>
        <sz val="11"/>
        <color indexed="8"/>
        <rFont val="Arial"/>
        <family val="2"/>
      </rPr>
      <t>(if applicable)</t>
    </r>
  </si>
  <si>
    <t>Best of 3 Calculator</t>
  </si>
  <si>
    <t>This form must be completed in section order to ensure that dependant fields are activated. Do not overtype previously completed forms.</t>
  </si>
  <si>
    <t>Employee Reaching Age 75</t>
  </si>
  <si>
    <t>.</t>
  </si>
  <si>
    <t>Where the employee has been on reduced or no pay sickness, or reduced pay for child related leave, the pay recorded is the notional pay they would have received had they been at work.</t>
  </si>
  <si>
    <t>If the member's pay or allowances were higher in either of the previous two years, you will need to enter the previous two years pay in the Earlier Pay Period sections.</t>
  </si>
  <si>
    <t>The rate of pay the member was on at the start of the period. They were paid on a full 365 working days basis.</t>
  </si>
  <si>
    <r>
      <t xml:space="preserve">The </t>
    </r>
    <r>
      <rPr>
        <b/>
        <sz val="11"/>
        <color indexed="8"/>
        <rFont val="Arial"/>
        <family val="2"/>
      </rPr>
      <t>Best of 3 Calculator</t>
    </r>
    <r>
      <rPr>
        <sz val="11"/>
        <color indexed="8"/>
        <rFont val="Arial"/>
        <family val="2"/>
      </rPr>
      <t xml:space="preserve"> is used to calculate the pensionable pay for individuals who have membership of the LGPS prior to 01 April 2014. Pre 2014 pensionable pay does not include non-contractual overtime or additional hours worked at single rate by part-timers. The Full Time Equivalent (FTE) pay is required, not the actual pay. However, the allowances are the actual pensionable allowances paid (or expected to be paid if the period being recorded is less than a year).  </t>
    </r>
  </si>
  <si>
    <t>If the individual has had regular or no pay increases, no reductions in FTE salary and no major fluctuations in pensionable allowances, then you only need complete the Final Year section. "Date From" and "Date To" are automatically populated as the last 365 days of the individual's employment. For example, if their leaving date was 30/06/2018 the period is from 01/07/2017.</t>
  </si>
  <si>
    <t>The FTE pay did not change but they moved to term time working.</t>
  </si>
  <si>
    <t>The term time working days did not change but the FTE pay went up.</t>
  </si>
  <si>
    <t>There were no futher changes during the period.</t>
  </si>
  <si>
    <t>The total Final Pay for section 4b of the L1.</t>
  </si>
  <si>
    <t>The pensionable allowances during the period.</t>
  </si>
  <si>
    <t>If the period of employment is less than a whole year, enter the starting salary in the yellow box on the first "Effective Date of Change" line. If pensionable allowances that were paid during the period could reasonably be expected to be paid over the whole year, then you should include the allowances that would have been paid. For example, if the employment was for 9 months and a £200 allowance was paid quarterly, you should include one more allowance of £200, totalling £800, instead of reporting the actual allowances received which was £600.</t>
  </si>
  <si>
    <t>If there has been regular or no pay increases, no reductions in Full Time Equivalent Salary and no major fluctuations in Pensionable Allowances, then you only need complete the Final Year section.</t>
  </si>
  <si>
    <t>Reductions in Pensionable Pay</t>
  </si>
  <si>
    <t>Protected Pay</t>
  </si>
  <si>
    <t>Please select whether Certificate of Protection or Reductions in Pay protection</t>
  </si>
  <si>
    <t>Protected Pay instructions</t>
  </si>
  <si>
    <t>·         No. Year-end returns provide the full-time equivalent salary rate only as at the end of the pension year. You have not provided salary details which include changes during the year.</t>
  </si>
  <si>
    <t>What is it used for?</t>
  </si>
  <si>
    <r>
      <t xml:space="preserve">The </t>
    </r>
    <r>
      <rPr>
        <b/>
        <sz val="11"/>
        <color indexed="8"/>
        <rFont val="Arial"/>
        <family val="2"/>
      </rPr>
      <t>Protected Pay</t>
    </r>
    <r>
      <rPr>
        <sz val="11"/>
        <color indexed="8"/>
        <rFont val="Arial"/>
        <family val="2"/>
      </rPr>
      <t xml:space="preserve"> tab must be completed where an employer has approved an application from the member for pensionable pay protection, following a </t>
    </r>
    <r>
      <rPr>
        <b/>
        <sz val="11"/>
        <color indexed="8"/>
        <rFont val="Arial"/>
        <family val="2"/>
      </rPr>
      <t xml:space="preserve">Reduction in Pensionable Pay. </t>
    </r>
  </si>
  <si>
    <r>
      <t xml:space="preserve">·        The application must be made at least </t>
    </r>
    <r>
      <rPr>
        <b/>
        <sz val="11"/>
        <color indexed="8"/>
        <rFont val="Arial"/>
        <family val="2"/>
      </rPr>
      <t>one month</t>
    </r>
    <r>
      <rPr>
        <sz val="11"/>
        <color indexed="8"/>
        <rFont val="Arial"/>
        <family val="2"/>
      </rPr>
      <t xml:space="preserve"> before they left or retired from the LGPS. The application cannot be made retrospectively.</t>
    </r>
  </si>
  <si>
    <r>
      <t xml:space="preserve">·         The application is subject to employer approval and, where an application was approved, Derbyshire Pension Fund will look at the last 13 years of pay </t>
    </r>
    <r>
      <rPr>
        <sz val="11"/>
        <color indexed="8"/>
        <rFont val="Arial"/>
        <family val="2"/>
      </rPr>
      <t>(under the 2008 definition of pensionable pay) to the date of leaving/retiring and use the best average of any 3 consecutive years.</t>
    </r>
  </si>
  <si>
    <t>Haven't we already provided this data?</t>
  </si>
  <si>
    <r>
      <t xml:space="preserve">·         The </t>
    </r>
    <r>
      <rPr>
        <b/>
        <sz val="11"/>
        <color indexed="8"/>
        <rFont val="Arial"/>
        <family val="2"/>
      </rPr>
      <t>Protected Pay</t>
    </r>
    <r>
      <rPr>
        <sz val="11"/>
        <color indexed="8"/>
        <rFont val="Arial"/>
        <family val="2"/>
      </rPr>
      <t xml:space="preserve"> tab must assess all salary rates during the relevant period</t>
    </r>
  </si>
  <si>
    <r>
      <t>·         Members who had reductions or restrictions to their pensionable pay after 01 April 2008</t>
    </r>
    <r>
      <rPr>
        <sz val="11"/>
        <color indexed="8"/>
        <rFont val="Arial"/>
        <family val="2"/>
      </rPr>
      <t>, can apply to their employer to protect their “Final Pay” that is used to calculate LGPS benefits earned up to 31 March 2014.</t>
    </r>
  </si>
  <si>
    <t>What do I need to provide?</t>
  </si>
  <si>
    <r>
      <t xml:space="preserve">·         You must indicate if the member had a </t>
    </r>
    <r>
      <rPr>
        <b/>
        <sz val="11"/>
        <color indexed="8"/>
        <rFont val="Arial"/>
        <family val="2"/>
      </rPr>
      <t>Certificate of Protection</t>
    </r>
    <r>
      <rPr>
        <sz val="11"/>
        <color indexed="8"/>
        <rFont val="Arial"/>
        <family val="2"/>
      </rPr>
      <t xml:space="preserve"> or if you approved an application made using the </t>
    </r>
    <r>
      <rPr>
        <b/>
        <sz val="11"/>
        <color indexed="8"/>
        <rFont val="Arial"/>
        <family val="2"/>
      </rPr>
      <t>Reductions in pensionable pay form</t>
    </r>
    <r>
      <rPr>
        <sz val="11"/>
        <color indexed="8"/>
        <rFont val="Arial"/>
        <family val="2"/>
      </rPr>
      <t>.</t>
    </r>
  </si>
  <si>
    <t>·         You must provide the full-time equivalent salary rates (under 2008 definition of pensionable pay) during the final 13 years. For a part-time worker, you must show their whole-time/full-time equivalent salary.</t>
  </si>
  <si>
    <t>·         Please show the total of pensionable allowance received in the appropriate column. The spreadsheet will add the allowance value into the total salary rate.</t>
  </si>
  <si>
    <r>
      <t>·         You should show each year</t>
    </r>
    <r>
      <rPr>
        <sz val="11"/>
        <color indexed="8"/>
        <rFont val="Arial"/>
        <family val="2"/>
      </rPr>
      <t xml:space="preserve"> separately, however, if there was a salary change during the year, you must show the period for each salary rate separately.</t>
    </r>
  </si>
  <si>
    <t>What if the member wasn't employed by us for the entire period?</t>
  </si>
  <si>
    <t>·         You still need to provide salary data for their period of employment with you.</t>
  </si>
  <si>
    <t>·         If the member joined your employment as a result of TUPE, please liaise with the original employer to provide salary data for both yourselves and the original employer.</t>
  </si>
  <si>
    <t>·         The protection will remain valid if the member decides to keep their pension records separate, rather than join them together following their move to a new employer.</t>
  </si>
  <si>
    <t>What if the member is going to work for another LGPS employer?</t>
  </si>
  <si>
    <r>
      <t xml:space="preserve">·         If the member is leaving your employment, but moving to other LGPS employment you </t>
    </r>
    <r>
      <rPr>
        <sz val="11"/>
        <color indexed="8"/>
        <rFont val="Arial"/>
        <family val="2"/>
      </rPr>
      <t xml:space="preserve">must still complete the Protected Pay tab if pay protection has been approved. </t>
    </r>
  </si>
  <si>
    <t>If you wish to recover financial loss under regulation 93 of LGPS regulations 2013, please ensure the dismissal form has been sent to Derbyshire Pension Fund.</t>
  </si>
  <si>
    <t>Ill Health Retirement</t>
  </si>
  <si>
    <t>Death in Service</t>
  </si>
  <si>
    <t>Opted Out</t>
  </si>
  <si>
    <t>Start of best year</t>
  </si>
  <si>
    <t>End of best year</t>
  </si>
  <si>
    <t>Under 55 Resignation / Redundancy / End of Contract</t>
  </si>
  <si>
    <t>55+ Redundancy / Efficiency Dismissal</t>
  </si>
  <si>
    <t>55+ Retirement / Resignation / End of Contract</t>
  </si>
  <si>
    <t>Full Time Equivalent pay at last pay change</t>
  </si>
  <si>
    <t>Reduced for payment days</t>
  </si>
  <si>
    <r>
      <t xml:space="preserve">b - Validation </t>
    </r>
    <r>
      <rPr>
        <sz val="13"/>
        <color indexed="8"/>
        <rFont val="Arial"/>
        <family val="2"/>
      </rPr>
      <t>(to reduce queries)</t>
    </r>
  </si>
  <si>
    <t>Payment days at last day</t>
  </si>
  <si>
    <r>
      <t>Dismissal</t>
    </r>
    <r>
      <rPr>
        <sz val="10.5"/>
        <color indexed="8"/>
        <rFont val="Arial"/>
        <family val="2"/>
      </rPr>
      <t xml:space="preserve"> (including ill health capability)</t>
    </r>
  </si>
  <si>
    <r>
      <rPr>
        <i/>
        <sz val="10"/>
        <color indexed="8"/>
        <rFont val="Arial"/>
        <family val="2"/>
      </rPr>
      <t xml:space="preserve">Please send by secure email to </t>
    </r>
    <r>
      <rPr>
        <b/>
        <i/>
        <u val="single"/>
        <sz val="10"/>
        <color indexed="30"/>
        <rFont val="Arial"/>
        <family val="2"/>
      </rPr>
      <t>dpf.employers@derbyshire.gov.uk</t>
    </r>
    <r>
      <rPr>
        <b/>
        <i/>
        <sz val="10"/>
        <color indexed="8"/>
        <rFont val="Arial"/>
        <family val="2"/>
      </rPr>
      <t xml:space="preserve">. </t>
    </r>
    <r>
      <rPr>
        <i/>
        <sz val="10"/>
        <color indexed="8"/>
        <rFont val="Arial"/>
        <family val="2"/>
      </rPr>
      <t>You are responsible for the security of the personal data entered on this form.</t>
    </r>
  </si>
  <si>
    <t>I am an authorised signatory as notified to Derbyshire Pension Fund. To the best of my knowledge, the information supplied is correct. I acknowledge that errors on this form may adversely affect the member's pension benefits. I am aware that I may be required to submit an L1 (Leaver form) if the member is entitled to immediate payment of their benefits</t>
  </si>
  <si>
    <t>Hours at last day</t>
  </si>
  <si>
    <t>Full Time Equivalent hours</t>
  </si>
  <si>
    <t>Term time working etc.</t>
  </si>
  <si>
    <t>Enter "C" for casual/relief</t>
  </si>
  <si>
    <t>Adjust hours as required</t>
  </si>
  <si>
    <t>I am an authorised signatory as notified to Derbyshire Pension Fund.  
To the best of my knowledge, the information supplied is correct.  
I acknowledge that errors on this form may adversely affect the member's pension benefits.</t>
  </si>
  <si>
    <t>The "Effective Date of Change" is when the FTE pay changed, or when the number of payment days changed within the period. Hours changes within the period should be entered into section 5, "Notes" of the L3, not on the calculator. The first "Effective Date of Change" is the start date of the period. If the pay has not changed in the period, you only need enter the FTE pay and the number of payment days on this line (payment days defaults to 365, so please amend for term time working).</t>
  </si>
  <si>
    <t>3. Final Pay</t>
  </si>
  <si>
    <t>4. Notes</t>
  </si>
  <si>
    <t>5. Declaration</t>
  </si>
  <si>
    <r>
      <t xml:space="preserve">Complete the </t>
    </r>
    <r>
      <rPr>
        <b/>
        <i/>
        <sz val="10"/>
        <color indexed="23"/>
        <rFont val="Arial"/>
        <family val="2"/>
      </rPr>
      <t xml:space="preserve">Best of 3 Calculator </t>
    </r>
    <r>
      <rPr>
        <i/>
        <sz val="10"/>
        <color indexed="23"/>
        <rFont val="Arial"/>
        <family val="2"/>
      </rPr>
      <t xml:space="preserve">to populate the below. For members with pay protection, complete the </t>
    </r>
    <r>
      <rPr>
        <b/>
        <i/>
        <sz val="10"/>
        <color indexed="23"/>
        <rFont val="Arial"/>
        <family val="2"/>
      </rPr>
      <t xml:space="preserve">Protected Pay </t>
    </r>
    <r>
      <rPr>
        <i/>
        <sz val="10"/>
        <color indexed="23"/>
        <rFont val="Arial"/>
        <family val="2"/>
      </rPr>
      <t>tab and annotate section 4.</t>
    </r>
  </si>
  <si>
    <t>Best of 3 at age 65 (for leavers over 65)</t>
  </si>
  <si>
    <t>65th Birthday</t>
  </si>
  <si>
    <t>For leavers over 65, please also complete the Best of 3 at age 65 tab: The below values populate from the Best of 3 at age 65 tab.</t>
  </si>
  <si>
    <r>
      <t>c - Final Pay at age 65</t>
    </r>
    <r>
      <rPr>
        <sz val="13"/>
        <rFont val="Arial"/>
        <family val="2"/>
      </rPr>
      <t xml:space="preserve"> (to assess underpin protection)</t>
    </r>
  </si>
  <si>
    <t>Start of year used</t>
  </si>
  <si>
    <t>End of year used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</si>
</sst>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quot;#,##0.00"/>
    <numFmt numFmtId="166" formatCode="0.0"/>
  </numFmts>
  <fonts count="99">
    <font>
      <sz val="11"/>
      <color theme="1"/>
      <name val="Calibri"/>
      <family val="2"/>
    </font>
    <font>
      <sz val="11"/>
      <color indexed="8"/>
      <name val="Calibri"/>
      <family val="2"/>
    </font>
    <font>
      <sz val="11"/>
      <color indexed="8"/>
      <name val="Arial"/>
      <family val="2"/>
    </font>
    <font>
      <i/>
      <sz val="10"/>
      <name val="Arial"/>
      <family val="2"/>
    </font>
    <font>
      <b/>
      <sz val="11"/>
      <color indexed="8"/>
      <name val="Arial"/>
      <family val="2"/>
    </font>
    <font>
      <b/>
      <sz val="11"/>
      <name val="Arial"/>
      <family val="2"/>
    </font>
    <font>
      <i/>
      <sz val="10"/>
      <color indexed="23"/>
      <name val="Arial"/>
      <family val="2"/>
    </font>
    <font>
      <sz val="11"/>
      <name val="Arial"/>
      <family val="2"/>
    </font>
    <font>
      <b/>
      <i/>
      <sz val="10"/>
      <color indexed="8"/>
      <name val="Arial"/>
      <family val="2"/>
    </font>
    <font>
      <b/>
      <i/>
      <u val="single"/>
      <sz val="10"/>
      <color indexed="30"/>
      <name val="Arial"/>
      <family val="2"/>
    </font>
    <font>
      <i/>
      <sz val="11"/>
      <name val="Arial"/>
      <family val="2"/>
    </font>
    <font>
      <i/>
      <sz val="10"/>
      <color indexed="8"/>
      <name val="Arial"/>
      <family val="2"/>
    </font>
    <font>
      <sz val="13"/>
      <color indexed="8"/>
      <name val="Arial"/>
      <family val="2"/>
    </font>
    <font>
      <sz val="10.5"/>
      <color indexed="8"/>
      <name val="Arial"/>
      <family val="2"/>
    </font>
    <font>
      <b/>
      <i/>
      <sz val="10"/>
      <color indexed="23"/>
      <name val="Arial"/>
      <family val="2"/>
    </font>
    <font>
      <sz val="10"/>
      <name val="Arial"/>
      <family val="2"/>
    </font>
    <font>
      <b/>
      <sz val="13"/>
      <name val="Arial"/>
      <family val="2"/>
    </font>
    <font>
      <sz val="13"/>
      <name val="Arial"/>
      <family val="2"/>
    </font>
    <font>
      <u val="single"/>
      <sz val="11"/>
      <color indexed="12"/>
      <name val="Calibri"/>
      <family val="2"/>
    </font>
    <font>
      <i/>
      <sz val="11"/>
      <color indexed="8"/>
      <name val="Inherit"/>
      <family val="0"/>
    </font>
    <font>
      <b/>
      <sz val="11"/>
      <color indexed="60"/>
      <name val="Arial"/>
      <family val="2"/>
    </font>
    <font>
      <sz val="10"/>
      <color indexed="8"/>
      <name val="Arial"/>
      <family val="2"/>
    </font>
    <font>
      <b/>
      <sz val="13"/>
      <color indexed="8"/>
      <name val="Arial"/>
      <family val="2"/>
    </font>
    <font>
      <b/>
      <sz val="14"/>
      <color indexed="8"/>
      <name val="Arial"/>
      <family val="2"/>
    </font>
    <font>
      <sz val="10"/>
      <color indexed="60"/>
      <name val="Arial"/>
      <family val="2"/>
    </font>
    <font>
      <b/>
      <sz val="10"/>
      <color indexed="8"/>
      <name val="Arial"/>
      <family val="2"/>
    </font>
    <font>
      <sz val="11"/>
      <color indexed="55"/>
      <name val="Arial"/>
      <family val="2"/>
    </font>
    <font>
      <b/>
      <i/>
      <sz val="11"/>
      <color indexed="8"/>
      <name val="Arial"/>
      <family val="2"/>
    </font>
    <font>
      <b/>
      <i/>
      <sz val="11"/>
      <color indexed="10"/>
      <name val="Arial"/>
      <family val="2"/>
    </font>
    <font>
      <b/>
      <sz val="11"/>
      <color indexed="22"/>
      <name val="Arial"/>
      <family val="2"/>
    </font>
    <font>
      <b/>
      <sz val="11"/>
      <color indexed="10"/>
      <name val="Arial"/>
      <family val="2"/>
    </font>
    <font>
      <i/>
      <sz val="10"/>
      <color indexed="55"/>
      <name val="Arial"/>
      <family val="2"/>
    </font>
    <font>
      <sz val="10"/>
      <color indexed="22"/>
      <name val="Arial"/>
      <family val="2"/>
    </font>
    <font>
      <i/>
      <sz val="11"/>
      <color indexed="23"/>
      <name val="Arial"/>
      <family val="2"/>
    </font>
    <font>
      <u val="single"/>
      <sz val="11"/>
      <color indexed="12"/>
      <name val="Arial"/>
      <family val="2"/>
    </font>
    <font>
      <u val="single"/>
      <sz val="11"/>
      <color indexed="30"/>
      <name val="Arial"/>
      <family val="2"/>
    </font>
    <font>
      <b/>
      <sz val="10.5"/>
      <color indexed="8"/>
      <name val="Arial"/>
      <family val="2"/>
    </font>
    <font>
      <sz val="11"/>
      <color indexed="63"/>
      <name val="Inherit"/>
      <family val="0"/>
    </font>
    <font>
      <b/>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000000"/>
      <name val="Inherit"/>
      <family val="0"/>
    </font>
    <font>
      <sz val="11"/>
      <color theme="1"/>
      <name val="Arial"/>
      <family val="2"/>
    </font>
    <font>
      <b/>
      <sz val="11"/>
      <color theme="1"/>
      <name val="Arial"/>
      <family val="2"/>
    </font>
    <font>
      <b/>
      <sz val="11"/>
      <color rgb="FFC00000"/>
      <name val="Arial"/>
      <family val="2"/>
    </font>
    <font>
      <sz val="10"/>
      <color theme="1"/>
      <name val="Arial"/>
      <family val="2"/>
    </font>
    <font>
      <b/>
      <sz val="13"/>
      <color theme="1"/>
      <name val="Arial"/>
      <family val="2"/>
    </font>
    <font>
      <b/>
      <sz val="14"/>
      <color theme="1"/>
      <name val="Arial"/>
      <family val="2"/>
    </font>
    <font>
      <sz val="13"/>
      <color theme="1"/>
      <name val="Arial"/>
      <family val="2"/>
    </font>
    <font>
      <sz val="10"/>
      <color rgb="FFC00000"/>
      <name val="Arial"/>
      <family val="2"/>
    </font>
    <font>
      <b/>
      <sz val="10"/>
      <color theme="1"/>
      <name val="Arial"/>
      <family val="2"/>
    </font>
    <font>
      <sz val="11"/>
      <color theme="0" tint="-0.24997000396251678"/>
      <name val="Arial"/>
      <family val="2"/>
    </font>
    <font>
      <b/>
      <i/>
      <sz val="11"/>
      <color theme="1"/>
      <name val="Arial"/>
      <family val="2"/>
    </font>
    <font>
      <b/>
      <i/>
      <sz val="11"/>
      <color theme="5"/>
      <name val="Arial"/>
      <family val="2"/>
    </font>
    <font>
      <b/>
      <sz val="11"/>
      <color theme="0" tint="-0.04997999966144562"/>
      <name val="Arial"/>
      <family val="2"/>
    </font>
    <font>
      <b/>
      <sz val="11"/>
      <color rgb="FFFF0000"/>
      <name val="Arial"/>
      <family val="2"/>
    </font>
    <font>
      <i/>
      <sz val="10"/>
      <color theme="0" tint="-0.3499799966812134"/>
      <name val="Arial"/>
      <family val="2"/>
    </font>
    <font>
      <i/>
      <sz val="10"/>
      <color theme="0" tint="-0.4999699890613556"/>
      <name val="Arial"/>
      <family val="2"/>
    </font>
    <font>
      <sz val="10"/>
      <color theme="0" tint="-0.04997999966144562"/>
      <name val="Arial"/>
      <family val="2"/>
    </font>
    <font>
      <i/>
      <sz val="10"/>
      <color theme="1"/>
      <name val="Arial"/>
      <family val="2"/>
    </font>
    <font>
      <i/>
      <sz val="11"/>
      <color theme="1" tint="0.49998000264167786"/>
      <name val="Arial"/>
      <family val="2"/>
    </font>
    <font>
      <i/>
      <sz val="10"/>
      <color theme="1" tint="0.49998000264167786"/>
      <name val="Arial"/>
      <family val="2"/>
    </font>
    <font>
      <sz val="10.5"/>
      <color theme="1"/>
      <name val="Arial"/>
      <family val="2"/>
    </font>
    <font>
      <b/>
      <sz val="10.5"/>
      <color theme="1"/>
      <name val="Arial"/>
      <family val="2"/>
    </font>
    <font>
      <u val="single"/>
      <sz val="11"/>
      <color theme="10"/>
      <name val="Arial"/>
      <family val="2"/>
    </font>
    <font>
      <u val="single"/>
      <sz val="11"/>
      <color rgb="FF0070C0"/>
      <name val="Arial"/>
      <family val="2"/>
    </font>
    <font>
      <sz val="11"/>
      <color rgb="FF333333"/>
      <name val="Inherit"/>
      <family val="0"/>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style="thin"/>
      <top style="thin"/>
      <bottom/>
    </border>
    <border>
      <left/>
      <right style="thin"/>
      <top/>
      <bottom style="thin"/>
    </border>
    <border>
      <left style="thin"/>
      <right/>
      <top/>
      <bottom/>
    </border>
    <border>
      <left style="thin"/>
      <right/>
      <top/>
      <bottom style="thin"/>
    </border>
    <border>
      <left style="thin"/>
      <right/>
      <top style="thin"/>
      <bottom/>
    </border>
    <border>
      <left/>
      <right/>
      <top style="thin"/>
      <bottom/>
    </border>
    <border>
      <left style="thin"/>
      <right style="thin"/>
      <top style="double"/>
      <bottom/>
    </border>
    <border>
      <left style="thin"/>
      <right style="thin"/>
      <top style="double"/>
      <bottom style="thin"/>
    </border>
    <border>
      <left style="thin"/>
      <right style="thin"/>
      <top/>
      <bottom style="double"/>
    </border>
    <border>
      <left style="thin"/>
      <right style="thin"/>
      <top style="thin"/>
      <bottom style="double"/>
    </border>
    <border>
      <left/>
      <right style="thin"/>
      <top style="double"/>
      <bottom/>
    </border>
    <border>
      <left/>
      <right style="thin"/>
      <top/>
      <bottom style="double"/>
    </border>
    <border>
      <left style="thin"/>
      <right style="thin"/>
      <top style="thin"/>
      <bottom/>
    </border>
    <border>
      <left style="thin"/>
      <right style="thin"/>
      <top/>
      <bottom/>
    </border>
    <border>
      <left/>
      <right/>
      <top style="thin"/>
      <bottom style="thin"/>
    </border>
    <border>
      <left/>
      <right/>
      <top/>
      <bottom style="thin"/>
    </border>
    <border>
      <left style="thin"/>
      <right/>
      <top style="thin"/>
      <bottom style="thin"/>
    </border>
    <border>
      <left/>
      <right style="thin"/>
      <top style="thin"/>
      <bottom style="thin"/>
    </border>
    <border>
      <left style="thin"/>
      <right style="thin"/>
      <top/>
      <bottom style="thin"/>
    </border>
    <border>
      <left/>
      <right/>
      <top style="double"/>
      <bottom/>
    </border>
    <border>
      <left style="thin"/>
      <right/>
      <top style="double"/>
      <bottom style="thin"/>
    </border>
    <border>
      <left/>
      <right/>
      <top style="double"/>
      <bottom style="thin"/>
    </border>
    <border>
      <left/>
      <right style="thin"/>
      <top style="double"/>
      <bottom style="thin"/>
    </border>
    <border>
      <left/>
      <right/>
      <top/>
      <bottom style="double"/>
    </border>
    <border>
      <left style="thin"/>
      <right/>
      <top style="thin"/>
      <bottom style="double"/>
    </border>
    <border>
      <left/>
      <right/>
      <top style="thin"/>
      <bottom style="double"/>
    </border>
    <border>
      <left/>
      <right style="thin"/>
      <top style="thin"/>
      <bottom style="double"/>
    </border>
    <border>
      <left style="thin"/>
      <right/>
      <top style="double"/>
      <bottom/>
    </border>
    <border>
      <left style="thin"/>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3">
    <xf numFmtId="0" fontId="0" fillId="0" borderId="0" xfId="0" applyFont="1" applyAlignment="1">
      <alignment/>
    </xf>
    <xf numFmtId="0" fontId="0" fillId="0" borderId="0" xfId="0" applyAlignment="1">
      <alignment horizontal="left" vertical="center"/>
    </xf>
    <xf numFmtId="0" fontId="0" fillId="0" borderId="0" xfId="0" applyAlignment="1">
      <alignment wrapText="1"/>
    </xf>
    <xf numFmtId="164" fontId="0" fillId="0" borderId="0" xfId="0" applyNumberFormat="1" applyAlignment="1">
      <alignment wrapText="1"/>
    </xf>
    <xf numFmtId="0" fontId="72" fillId="0" borderId="0" xfId="0" applyFont="1" applyAlignment="1">
      <alignment/>
    </xf>
    <xf numFmtId="14" fontId="0" fillId="0" borderId="0" xfId="0" applyNumberFormat="1" applyAlignment="1">
      <alignment horizontal="left" vertical="center"/>
    </xf>
    <xf numFmtId="0" fontId="0" fillId="0" borderId="0" xfId="0" applyAlignment="1">
      <alignment horizontal="left" vertical="center"/>
    </xf>
    <xf numFmtId="0" fontId="73" fillId="0" borderId="0" xfId="0" applyFont="1" applyAlignment="1" applyProtection="1">
      <alignment/>
      <protection/>
    </xf>
    <xf numFmtId="164" fontId="0" fillId="0" borderId="0" xfId="0" applyNumberFormat="1" applyAlignment="1">
      <alignment horizontal="left" vertical="center"/>
    </xf>
    <xf numFmtId="0" fontId="0" fillId="0" borderId="0" xfId="0" applyNumberFormat="1" applyAlignment="1">
      <alignment horizontal="left" vertical="center"/>
    </xf>
    <xf numFmtId="0" fontId="0" fillId="0" borderId="0" xfId="0" applyAlignment="1">
      <alignment horizontal="left" vertical="center"/>
    </xf>
    <xf numFmtId="0" fontId="74" fillId="0" borderId="0" xfId="0" applyFont="1" applyFill="1" applyBorder="1" applyAlignment="1" applyProtection="1">
      <alignment vertical="center" wrapText="1"/>
      <protection/>
    </xf>
    <xf numFmtId="0" fontId="75" fillId="0" borderId="0" xfId="0" applyFont="1" applyAlignment="1" applyProtection="1">
      <alignment vertical="center"/>
      <protection/>
    </xf>
    <xf numFmtId="1" fontId="73" fillId="33" borderId="10" xfId="0" applyNumberFormat="1"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7" fillId="33" borderId="11" xfId="0" applyFont="1" applyFill="1" applyBorder="1" applyAlignment="1" applyProtection="1">
      <alignment vertical="center" wrapText="1"/>
      <protection hidden="1"/>
    </xf>
    <xf numFmtId="0" fontId="77" fillId="33" borderId="12" xfId="0" applyFont="1" applyFill="1" applyBorder="1" applyAlignment="1" applyProtection="1">
      <alignment vertical="center" wrapText="1"/>
      <protection hidden="1"/>
    </xf>
    <xf numFmtId="0" fontId="77" fillId="33" borderId="13" xfId="0" applyFont="1" applyFill="1" applyBorder="1" applyAlignment="1" applyProtection="1">
      <alignment vertical="center" wrapText="1"/>
      <protection hidden="1"/>
    </xf>
    <xf numFmtId="0" fontId="77" fillId="33" borderId="14" xfId="0" applyFont="1" applyFill="1" applyBorder="1" applyAlignment="1" applyProtection="1">
      <alignment vertical="center" wrapText="1"/>
      <protection hidden="1"/>
    </xf>
    <xf numFmtId="0" fontId="77" fillId="33" borderId="15" xfId="0" applyFont="1" applyFill="1" applyBorder="1" applyAlignment="1" applyProtection="1">
      <alignment vertical="center" wrapText="1"/>
      <protection hidden="1"/>
    </xf>
    <xf numFmtId="0" fontId="78" fillId="0" borderId="0" xfId="0" applyFont="1" applyFill="1" applyAlignment="1" applyProtection="1">
      <alignment wrapText="1"/>
      <protection hidden="1"/>
    </xf>
    <xf numFmtId="0" fontId="78" fillId="0" borderId="0" xfId="0" applyFont="1" applyFill="1" applyAlignment="1" applyProtection="1">
      <alignment horizontal="left" vertical="center" wrapText="1"/>
      <protection hidden="1"/>
    </xf>
    <xf numFmtId="0" fontId="74" fillId="0" borderId="0" xfId="0" applyFont="1" applyAlignment="1" applyProtection="1">
      <alignment vertical="center" wrapText="1"/>
      <protection hidden="1"/>
    </xf>
    <xf numFmtId="0" fontId="73" fillId="0" borderId="0" xfId="0" applyFont="1" applyAlignment="1" applyProtection="1">
      <alignment wrapText="1"/>
      <protection hidden="1"/>
    </xf>
    <xf numFmtId="0" fontId="73" fillId="0" borderId="0" xfId="0" applyFont="1" applyAlignment="1" applyProtection="1">
      <alignment horizontal="left" vertical="center" wrapText="1"/>
      <protection hidden="1"/>
    </xf>
    <xf numFmtId="0" fontId="73" fillId="0" borderId="10" xfId="0" applyFont="1" applyBorder="1" applyAlignment="1" applyProtection="1">
      <alignment horizontal="center" vertical="center" wrapText="1"/>
      <protection hidden="1" locked="0"/>
    </xf>
    <xf numFmtId="0" fontId="0" fillId="0" borderId="0" xfId="0" applyAlignment="1">
      <alignment wrapText="1"/>
    </xf>
    <xf numFmtId="0" fontId="74" fillId="33" borderId="10" xfId="0" applyFont="1" applyFill="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hidden="1" locked="0"/>
    </xf>
    <xf numFmtId="0" fontId="76" fillId="0" borderId="0" xfId="0" applyFont="1" applyAlignment="1" applyProtection="1">
      <alignment wrapText="1"/>
      <protection hidden="1"/>
    </xf>
    <xf numFmtId="166" fontId="76" fillId="0" borderId="0" xfId="0" applyNumberFormat="1" applyFont="1" applyAlignment="1" applyProtection="1">
      <alignment horizontal="left" wrapText="1"/>
      <protection hidden="1"/>
    </xf>
    <xf numFmtId="0" fontId="76" fillId="0" borderId="0" xfId="0" applyFont="1" applyFill="1" applyAlignment="1" applyProtection="1">
      <alignment wrapText="1"/>
      <protection hidden="1"/>
    </xf>
    <xf numFmtId="166" fontId="76" fillId="0" borderId="0" xfId="0" applyNumberFormat="1" applyFont="1" applyAlignment="1" applyProtection="1">
      <alignment horizontal="left" vertical="center" wrapText="1"/>
      <protection hidden="1"/>
    </xf>
    <xf numFmtId="0" fontId="73" fillId="0" borderId="10" xfId="0" applyFont="1" applyBorder="1" applyAlignment="1" applyProtection="1">
      <alignment horizontal="left" vertical="center" wrapText="1"/>
      <protection hidden="1" locked="0"/>
    </xf>
    <xf numFmtId="0" fontId="80" fillId="0" borderId="0" xfId="0" applyFont="1" applyAlignment="1" applyProtection="1">
      <alignment vertical="center" wrapText="1"/>
      <protection hidden="1"/>
    </xf>
    <xf numFmtId="0" fontId="76" fillId="33" borderId="16" xfId="0" applyFont="1" applyFill="1" applyBorder="1" applyAlignment="1" applyProtection="1">
      <alignment wrapText="1"/>
      <protection hidden="1"/>
    </xf>
    <xf numFmtId="0" fontId="76" fillId="0" borderId="0" xfId="0" applyFont="1" applyAlignment="1" applyProtection="1">
      <alignment wrapText="1"/>
      <protection/>
    </xf>
    <xf numFmtId="0" fontId="73" fillId="0" borderId="0" xfId="0" applyFont="1" applyAlignment="1" applyProtection="1">
      <alignment wrapText="1"/>
      <protection/>
    </xf>
    <xf numFmtId="0" fontId="0" fillId="0" borderId="0" xfId="0" applyAlignment="1" applyProtection="1">
      <alignment wrapText="1"/>
      <protection hidden="1"/>
    </xf>
    <xf numFmtId="0" fontId="81" fillId="33" borderId="10" xfId="0" applyFont="1" applyFill="1" applyBorder="1" applyAlignment="1" applyProtection="1">
      <alignment horizontal="left" vertical="center" wrapText="1"/>
      <protection hidden="1"/>
    </xf>
    <xf numFmtId="0" fontId="81" fillId="33" borderId="10" xfId="0" applyFont="1" applyFill="1" applyBorder="1" applyAlignment="1" applyProtection="1">
      <alignment vertical="center" wrapText="1"/>
      <protection hidden="1"/>
    </xf>
    <xf numFmtId="0" fontId="73" fillId="0" borderId="0" xfId="0" applyFont="1" applyAlignment="1" applyProtection="1">
      <alignment vertical="center" wrapText="1"/>
      <protection/>
    </xf>
    <xf numFmtId="0" fontId="78" fillId="0" borderId="0" xfId="0" applyFont="1" applyFill="1" applyAlignment="1" applyProtection="1">
      <alignment horizontal="left" vertical="center" wrapText="1"/>
      <protection/>
    </xf>
    <xf numFmtId="0" fontId="73" fillId="0" borderId="0" xfId="0" applyFont="1" applyFill="1" applyAlignment="1" applyProtection="1">
      <alignment vertical="center" wrapText="1"/>
      <protection/>
    </xf>
    <xf numFmtId="14" fontId="73" fillId="0" borderId="0" xfId="0" applyNumberFormat="1" applyFont="1" applyAlignment="1" applyProtection="1">
      <alignment wrapText="1"/>
      <protection/>
    </xf>
    <xf numFmtId="0" fontId="82" fillId="0" borderId="0" xfId="0" applyFont="1" applyAlignment="1" applyProtection="1">
      <alignment horizontal="left" vertical="center" wrapText="1"/>
      <protection/>
    </xf>
    <xf numFmtId="0" fontId="75" fillId="0" borderId="0" xfId="0" applyFont="1" applyAlignment="1" applyProtection="1">
      <alignment vertical="center" wrapText="1"/>
      <protection/>
    </xf>
    <xf numFmtId="0" fontId="73" fillId="0" borderId="0" xfId="0" applyNumberFormat="1" applyFont="1" applyAlignment="1" applyProtection="1">
      <alignment wrapText="1"/>
      <protection/>
    </xf>
    <xf numFmtId="14" fontId="83" fillId="33" borderId="10" xfId="0" applyNumberFormat="1" applyFont="1" applyFill="1" applyBorder="1" applyAlignment="1" applyProtection="1">
      <alignment horizontal="center" vertical="center" wrapText="1"/>
      <protection/>
    </xf>
    <xf numFmtId="14" fontId="73" fillId="33" borderId="10" xfId="0" applyNumberFormat="1" applyFont="1" applyFill="1" applyBorder="1" applyAlignment="1" applyProtection="1">
      <alignment horizontal="center" vertical="center" wrapText="1"/>
      <protection/>
    </xf>
    <xf numFmtId="14" fontId="73" fillId="0" borderId="10" xfId="0" applyNumberFormat="1" applyFont="1" applyBorder="1" applyAlignment="1" applyProtection="1">
      <alignment horizontal="center" vertical="center" wrapText="1"/>
      <protection locked="0"/>
    </xf>
    <xf numFmtId="165" fontId="73" fillId="0" borderId="10" xfId="0" applyNumberFormat="1" applyFont="1" applyBorder="1" applyAlignment="1" applyProtection="1">
      <alignment horizontal="center" vertical="center" wrapText="1"/>
      <protection locked="0"/>
    </xf>
    <xf numFmtId="14" fontId="73" fillId="0" borderId="10" xfId="0" applyNumberFormat="1" applyFont="1" applyBorder="1" applyAlignment="1" applyProtection="1">
      <alignment horizontal="center" wrapText="1"/>
      <protection locked="0"/>
    </xf>
    <xf numFmtId="14" fontId="73" fillId="0" borderId="0" xfId="0" applyNumberFormat="1" applyFont="1" applyAlignment="1" applyProtection="1">
      <alignment horizontal="center" vertical="center" wrapText="1"/>
      <protection locked="0"/>
    </xf>
    <xf numFmtId="14" fontId="73" fillId="0" borderId="0" xfId="0" applyNumberFormat="1" applyFont="1" applyFill="1" applyBorder="1" applyAlignment="1">
      <alignment/>
    </xf>
    <xf numFmtId="0" fontId="84" fillId="0" borderId="0" xfId="0" applyFont="1" applyAlignment="1" applyProtection="1">
      <alignment horizontal="center" vertical="center" wrapText="1"/>
      <protection/>
    </xf>
    <xf numFmtId="14" fontId="73" fillId="0" borderId="0" xfId="0" applyNumberFormat="1" applyFont="1" applyAlignment="1">
      <alignment/>
    </xf>
    <xf numFmtId="0" fontId="73" fillId="0" borderId="0" xfId="0" applyFont="1" applyAlignment="1">
      <alignment/>
    </xf>
    <xf numFmtId="14" fontId="7" fillId="0" borderId="0" xfId="0" applyNumberFormat="1" applyFont="1" applyFill="1" applyBorder="1" applyAlignment="1" applyProtection="1">
      <alignment horizontal="center" vertical="center"/>
      <protection/>
    </xf>
    <xf numFmtId="4" fontId="7" fillId="0" borderId="0" xfId="42" applyNumberFormat="1" applyFont="1" applyFill="1" applyBorder="1" applyAlignment="1">
      <alignment horizontal="center" vertical="center"/>
    </xf>
    <xf numFmtId="0" fontId="5" fillId="0" borderId="17" xfId="0" applyFont="1" applyBorder="1" applyAlignment="1" applyProtection="1">
      <alignment/>
      <protection/>
    </xf>
    <xf numFmtId="0" fontId="5" fillId="0" borderId="0" xfId="0" applyFont="1" applyBorder="1" applyAlignment="1" applyProtection="1">
      <alignment/>
      <protection/>
    </xf>
    <xf numFmtId="165" fontId="74" fillId="34" borderId="0" xfId="0" applyNumberFormat="1" applyFont="1" applyFill="1" applyBorder="1" applyAlignment="1" applyProtection="1">
      <alignment/>
      <protection/>
    </xf>
    <xf numFmtId="0" fontId="74" fillId="0" borderId="0" xfId="0" applyFont="1" applyBorder="1" applyAlignment="1" applyProtection="1">
      <alignment horizontal="center" vertical="center"/>
      <protection/>
    </xf>
    <xf numFmtId="0" fontId="73" fillId="0" borderId="0" xfId="0" applyFont="1" applyBorder="1" applyAlignment="1" applyProtection="1">
      <alignment/>
      <protection/>
    </xf>
    <xf numFmtId="165" fontId="73" fillId="0" borderId="0" xfId="0" applyNumberFormat="1" applyFont="1" applyBorder="1" applyAlignment="1" applyProtection="1">
      <alignment/>
      <protection/>
    </xf>
    <xf numFmtId="165" fontId="5" fillId="0" borderId="0" xfId="0" applyNumberFormat="1" applyFont="1" applyBorder="1" applyAlignment="1" applyProtection="1">
      <alignment horizontal="left" vertical="center"/>
      <protection/>
    </xf>
    <xf numFmtId="165" fontId="74" fillId="0" borderId="0" xfId="42" applyNumberFormat="1" applyFont="1" applyBorder="1" applyAlignment="1" applyProtection="1">
      <alignment horizontal="center" vertical="center"/>
      <protection/>
    </xf>
    <xf numFmtId="0" fontId="84" fillId="0" borderId="14" xfId="0" applyFont="1" applyBorder="1" applyAlignment="1" applyProtection="1">
      <alignment vertical="center" wrapText="1"/>
      <protection/>
    </xf>
    <xf numFmtId="0" fontId="84" fillId="0" borderId="0" xfId="0" applyFont="1" applyBorder="1" applyAlignment="1" applyProtection="1">
      <alignment vertical="center" wrapText="1"/>
      <protection/>
    </xf>
    <xf numFmtId="0" fontId="74" fillId="4" borderId="18" xfId="0" applyFont="1" applyFill="1" applyBorder="1" applyAlignment="1">
      <alignment horizontal="left" vertical="center"/>
    </xf>
    <xf numFmtId="0" fontId="74" fillId="4" borderId="19" xfId="0" applyFont="1" applyFill="1" applyBorder="1" applyAlignment="1">
      <alignment horizontal="left" vertical="center"/>
    </xf>
    <xf numFmtId="14" fontId="7" fillId="0" borderId="19" xfId="0" applyNumberFormat="1" applyFont="1" applyFill="1" applyBorder="1" applyAlignment="1" applyProtection="1">
      <alignment horizontal="center" vertical="center"/>
      <protection/>
    </xf>
    <xf numFmtId="0" fontId="73" fillId="4" borderId="20" xfId="0" applyFont="1" applyFill="1" applyBorder="1" applyAlignment="1">
      <alignment/>
    </xf>
    <xf numFmtId="0" fontId="74" fillId="4" borderId="21" xfId="0" applyFont="1" applyFill="1" applyBorder="1" applyAlignment="1">
      <alignment horizontal="left" vertical="center"/>
    </xf>
    <xf numFmtId="0" fontId="7" fillId="0" borderId="21" xfId="0" applyFont="1" applyFill="1" applyBorder="1" applyAlignment="1" applyProtection="1">
      <alignment horizontal="center"/>
      <protection locked="0"/>
    </xf>
    <xf numFmtId="0" fontId="74" fillId="4" borderId="20" xfId="0" applyFont="1" applyFill="1" applyBorder="1" applyAlignment="1">
      <alignment horizontal="left" vertical="center"/>
    </xf>
    <xf numFmtId="4" fontId="7" fillId="0" borderId="20" xfId="42" applyNumberFormat="1" applyFont="1" applyFill="1" applyBorder="1" applyAlignment="1">
      <alignment horizontal="center" vertical="center"/>
    </xf>
    <xf numFmtId="0" fontId="74" fillId="33" borderId="18" xfId="0" applyFont="1" applyFill="1" applyBorder="1" applyAlignment="1">
      <alignment horizontal="left" vertical="center"/>
    </xf>
    <xf numFmtId="0" fontId="74" fillId="33" borderId="19" xfId="0" applyFont="1" applyFill="1" applyBorder="1" applyAlignment="1">
      <alignment horizontal="left" vertical="center"/>
    </xf>
    <xf numFmtId="0" fontId="73" fillId="0" borderId="20" xfId="0" applyFont="1" applyBorder="1" applyAlignment="1">
      <alignment/>
    </xf>
    <xf numFmtId="0" fontId="74" fillId="33" borderId="21" xfId="0" applyFont="1" applyFill="1" applyBorder="1" applyAlignment="1">
      <alignment horizontal="left" vertical="center"/>
    </xf>
    <xf numFmtId="0" fontId="74" fillId="33" borderId="20" xfId="0" applyFont="1" applyFill="1" applyBorder="1" applyAlignment="1">
      <alignment horizontal="left" vertical="center"/>
    </xf>
    <xf numFmtId="0" fontId="74" fillId="4" borderId="22" xfId="0" applyFont="1" applyFill="1" applyBorder="1" applyAlignment="1">
      <alignment horizontal="left" vertical="center"/>
    </xf>
    <xf numFmtId="0" fontId="73" fillId="4" borderId="23" xfId="0" applyFont="1" applyFill="1" applyBorder="1" applyAlignment="1">
      <alignment/>
    </xf>
    <xf numFmtId="0" fontId="74" fillId="33" borderId="22" xfId="0" applyFont="1" applyFill="1" applyBorder="1" applyAlignment="1">
      <alignment horizontal="left" vertical="center"/>
    </xf>
    <xf numFmtId="0" fontId="73" fillId="0" borderId="23" xfId="0" applyFont="1" applyBorder="1" applyAlignment="1">
      <alignment/>
    </xf>
    <xf numFmtId="0" fontId="73" fillId="4" borderId="11" xfId="0" applyFont="1" applyFill="1" applyBorder="1" applyAlignment="1">
      <alignment/>
    </xf>
    <xf numFmtId="0" fontId="74" fillId="4" borderId="24" xfId="0" applyFont="1" applyFill="1" applyBorder="1" applyAlignment="1">
      <alignment horizontal="left" vertical="center"/>
    </xf>
    <xf numFmtId="0" fontId="7" fillId="0" borderId="24" xfId="0" applyFont="1" applyFill="1" applyBorder="1" applyAlignment="1" applyProtection="1">
      <alignment horizontal="center"/>
      <protection locked="0"/>
    </xf>
    <xf numFmtId="0" fontId="74" fillId="4" borderId="25" xfId="0" applyFont="1" applyFill="1" applyBorder="1" applyAlignment="1">
      <alignment horizontal="left" vertical="center"/>
    </xf>
    <xf numFmtId="4" fontId="7" fillId="0" borderId="25" xfId="42" applyNumberFormat="1" applyFont="1" applyFill="1" applyBorder="1" applyAlignment="1">
      <alignment horizontal="center" vertical="center"/>
    </xf>
    <xf numFmtId="165" fontId="85" fillId="33" borderId="19" xfId="0" applyNumberFormat="1" applyFont="1" applyFill="1" applyBorder="1" applyAlignment="1" applyProtection="1">
      <alignment/>
      <protection/>
    </xf>
    <xf numFmtId="0" fontId="85" fillId="33" borderId="19" xfId="0" applyFont="1" applyFill="1" applyBorder="1" applyAlignment="1" applyProtection="1">
      <alignment horizontal="center" vertical="center"/>
      <protection/>
    </xf>
    <xf numFmtId="165" fontId="74" fillId="33" borderId="19" xfId="0" applyNumberFormat="1" applyFont="1" applyFill="1" applyBorder="1" applyAlignment="1" applyProtection="1">
      <alignment/>
      <protection/>
    </xf>
    <xf numFmtId="165" fontId="74" fillId="33" borderId="19" xfId="42" applyNumberFormat="1" applyFont="1" applyFill="1" applyBorder="1" applyAlignment="1" applyProtection="1">
      <alignment horizontal="center" vertical="center"/>
      <protection/>
    </xf>
    <xf numFmtId="165" fontId="74" fillId="33" borderId="0" xfId="42" applyNumberFormat="1" applyFont="1" applyFill="1" applyBorder="1" applyAlignment="1" applyProtection="1">
      <alignment horizontal="center" vertical="center"/>
      <protection/>
    </xf>
    <xf numFmtId="165" fontId="85" fillId="33" borderId="25" xfId="0" applyNumberFormat="1" applyFont="1" applyFill="1" applyBorder="1" applyAlignment="1" applyProtection="1">
      <alignment/>
      <protection/>
    </xf>
    <xf numFmtId="165" fontId="85" fillId="33" borderId="25" xfId="42" applyNumberFormat="1" applyFont="1" applyFill="1" applyBorder="1" applyAlignment="1" applyProtection="1">
      <alignment horizontal="center" vertical="center"/>
      <protection/>
    </xf>
    <xf numFmtId="165" fontId="85" fillId="33" borderId="0" xfId="42" applyNumberFormat="1" applyFont="1" applyFill="1" applyBorder="1" applyAlignment="1" applyProtection="1">
      <alignment horizontal="center" vertical="center"/>
      <protection/>
    </xf>
    <xf numFmtId="0" fontId="74" fillId="33" borderId="19" xfId="0" applyFont="1" applyFill="1" applyBorder="1" applyAlignment="1" applyProtection="1">
      <alignment horizontal="center" vertical="center"/>
      <protection/>
    </xf>
    <xf numFmtId="0" fontId="86" fillId="0" borderId="0" xfId="0" applyFont="1" applyBorder="1" applyAlignment="1" applyProtection="1">
      <alignment/>
      <protection/>
    </xf>
    <xf numFmtId="165" fontId="74" fillId="33" borderId="24" xfId="0" applyNumberFormat="1" applyFont="1" applyFill="1" applyBorder="1" applyAlignment="1" applyProtection="1">
      <alignment/>
      <protection/>
    </xf>
    <xf numFmtId="165" fontId="74" fillId="33" borderId="25" xfId="0" applyNumberFormat="1" applyFont="1" applyFill="1" applyBorder="1" applyAlignment="1" applyProtection="1">
      <alignment/>
      <protection/>
    </xf>
    <xf numFmtId="165" fontId="74" fillId="33" borderId="25" xfId="42" applyNumberFormat="1" applyFont="1" applyFill="1" applyBorder="1" applyAlignment="1" applyProtection="1">
      <alignment horizontal="center" vertical="center"/>
      <protection/>
    </xf>
    <xf numFmtId="0" fontId="76" fillId="0" borderId="0" xfId="0" applyFont="1" applyAlignment="1" applyProtection="1">
      <alignment/>
      <protection hidden="1"/>
    </xf>
    <xf numFmtId="0" fontId="76" fillId="0" borderId="0" xfId="0" applyFont="1" applyFill="1" applyAlignment="1" applyProtection="1">
      <alignment/>
      <protection hidden="1"/>
    </xf>
    <xf numFmtId="0" fontId="76" fillId="0" borderId="0" xfId="0" applyFont="1" applyFill="1" applyAlignment="1" applyProtection="1">
      <alignment wrapText="1"/>
      <protection/>
    </xf>
    <xf numFmtId="0" fontId="87" fillId="0" borderId="0" xfId="0" applyFont="1" applyFill="1" applyBorder="1" applyAlignment="1" applyProtection="1">
      <alignment horizontal="center" vertical="top"/>
      <protection hidden="1"/>
    </xf>
    <xf numFmtId="0" fontId="0" fillId="0" borderId="0" xfId="0" applyFill="1" applyAlignment="1">
      <alignment/>
    </xf>
    <xf numFmtId="0" fontId="81" fillId="0" borderId="14"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73" fillId="0" borderId="0" xfId="0" applyFont="1" applyAlignment="1" applyProtection="1">
      <alignment/>
      <protection hidden="1"/>
    </xf>
    <xf numFmtId="0" fontId="0" fillId="0" borderId="0" xfId="0" applyAlignment="1" applyProtection="1">
      <alignment/>
      <protection hidden="1"/>
    </xf>
    <xf numFmtId="14" fontId="73" fillId="0" borderId="0" xfId="0" applyNumberFormat="1" applyFont="1" applyFill="1" applyBorder="1" applyAlignment="1" applyProtection="1">
      <alignment/>
      <protection hidden="1"/>
    </xf>
    <xf numFmtId="0" fontId="5" fillId="0" borderId="17" xfId="0" applyFont="1" applyBorder="1" applyAlignment="1" applyProtection="1">
      <alignment/>
      <protection hidden="1"/>
    </xf>
    <xf numFmtId="0" fontId="5" fillId="0" borderId="0" xfId="0" applyFont="1" applyBorder="1" applyAlignment="1" applyProtection="1">
      <alignment/>
      <protection hidden="1"/>
    </xf>
    <xf numFmtId="165" fontId="74" fillId="34" borderId="0" xfId="0" applyNumberFormat="1" applyFont="1" applyFill="1" applyBorder="1" applyAlignment="1" applyProtection="1">
      <alignment/>
      <protection hidden="1"/>
    </xf>
    <xf numFmtId="0" fontId="74" fillId="0" borderId="0" xfId="0" applyFont="1" applyBorder="1" applyAlignment="1" applyProtection="1">
      <alignment horizontal="center" vertical="center"/>
      <protection hidden="1"/>
    </xf>
    <xf numFmtId="0" fontId="73" fillId="0" borderId="0" xfId="0" applyFont="1" applyBorder="1" applyAlignment="1" applyProtection="1">
      <alignment/>
      <protection hidden="1"/>
    </xf>
    <xf numFmtId="0" fontId="76" fillId="0" borderId="0" xfId="0" applyFont="1" applyAlignment="1" applyProtection="1">
      <alignment horizontal="left" vertical="center" wrapText="1"/>
      <protection hidden="1"/>
    </xf>
    <xf numFmtId="0" fontId="74" fillId="33" borderId="10" xfId="0" applyFont="1" applyFill="1" applyBorder="1" applyAlignment="1" applyProtection="1">
      <alignment horizontal="left" vertical="center" wrapText="1"/>
      <protection hidden="1"/>
    </xf>
    <xf numFmtId="0" fontId="73" fillId="0" borderId="0" xfId="0" applyFont="1" applyBorder="1" applyAlignment="1" applyProtection="1">
      <alignment wrapText="1"/>
      <protection/>
    </xf>
    <xf numFmtId="0" fontId="76" fillId="33" borderId="0" xfId="0" applyFont="1" applyFill="1" applyAlignment="1" applyProtection="1">
      <alignment wrapText="1"/>
      <protection hidden="1"/>
    </xf>
    <xf numFmtId="0" fontId="78" fillId="33" borderId="0" xfId="0" applyFont="1" applyFill="1" applyBorder="1" applyAlignment="1" applyProtection="1">
      <alignment horizontal="left" vertical="center" wrapText="1"/>
      <protection hidden="1"/>
    </xf>
    <xf numFmtId="0" fontId="81" fillId="33" borderId="0" xfId="0" applyFont="1" applyFill="1" applyBorder="1" applyAlignment="1" applyProtection="1">
      <alignment horizontal="left" vertical="center" wrapText="1"/>
      <protection hidden="1"/>
    </xf>
    <xf numFmtId="0" fontId="76" fillId="33" borderId="0" xfId="0" applyFont="1" applyFill="1" applyBorder="1" applyAlignment="1" applyProtection="1">
      <alignment wrapText="1"/>
      <protection hidden="1"/>
    </xf>
    <xf numFmtId="0" fontId="76" fillId="33" borderId="0" xfId="0" applyFont="1" applyFill="1" applyBorder="1" applyAlignment="1" applyProtection="1">
      <alignment horizontal="left" vertical="center" wrapText="1"/>
      <protection hidden="1"/>
    </xf>
    <xf numFmtId="49" fontId="76" fillId="33" borderId="0" xfId="0" applyNumberFormat="1" applyFont="1" applyFill="1" applyBorder="1" applyAlignment="1" applyProtection="1">
      <alignment horizontal="left" vertical="center" wrapText="1"/>
      <protection hidden="1"/>
    </xf>
    <xf numFmtId="49" fontId="76" fillId="33" borderId="0" xfId="0" applyNumberFormat="1" applyFont="1" applyFill="1" applyBorder="1" applyAlignment="1" applyProtection="1">
      <alignment wrapText="1"/>
      <protection hidden="1"/>
    </xf>
    <xf numFmtId="0" fontId="4" fillId="33" borderId="0" xfId="0" applyFont="1" applyFill="1" applyBorder="1" applyAlignment="1" applyProtection="1">
      <alignment horizontal="center" vertical="center" wrapText="1"/>
      <protection hidden="1"/>
    </xf>
    <xf numFmtId="0" fontId="74" fillId="33" borderId="0" xfId="0" applyFont="1" applyFill="1" applyBorder="1" applyAlignment="1" applyProtection="1">
      <alignment vertical="center" wrapText="1"/>
      <protection hidden="1"/>
    </xf>
    <xf numFmtId="0" fontId="73" fillId="33" borderId="0" xfId="0" applyFont="1" applyFill="1" applyBorder="1" applyAlignment="1" applyProtection="1">
      <alignment wrapText="1"/>
      <protection hidden="1"/>
    </xf>
    <xf numFmtId="0" fontId="87" fillId="33" borderId="26" xfId="0" applyFont="1" applyFill="1" applyBorder="1" applyAlignment="1" applyProtection="1">
      <alignment vertical="top" wrapText="1"/>
      <protection hidden="1"/>
    </xf>
    <xf numFmtId="0" fontId="80" fillId="33" borderId="0" xfId="0" applyFont="1" applyFill="1" applyAlignment="1" applyProtection="1">
      <alignment vertical="center" wrapText="1"/>
      <protection hidden="1"/>
    </xf>
    <xf numFmtId="0" fontId="87" fillId="33" borderId="0" xfId="0" applyFont="1" applyFill="1" applyBorder="1" applyAlignment="1" applyProtection="1">
      <alignment vertical="top" wrapText="1"/>
      <protection hidden="1"/>
    </xf>
    <xf numFmtId="0" fontId="76" fillId="33" borderId="0" xfId="0" applyFont="1" applyFill="1" applyBorder="1" applyAlignment="1" applyProtection="1">
      <alignment horizontal="center" vertical="center" wrapText="1"/>
      <protection hidden="1"/>
    </xf>
    <xf numFmtId="165" fontId="76" fillId="33" borderId="0" xfId="0" applyNumberFormat="1" applyFont="1" applyFill="1" applyBorder="1" applyAlignment="1" applyProtection="1">
      <alignment horizontal="center" vertical="center" wrapText="1"/>
      <protection hidden="1"/>
    </xf>
    <xf numFmtId="0" fontId="88" fillId="33" borderId="0" xfId="0" applyFont="1" applyFill="1" applyAlignment="1" applyProtection="1">
      <alignment horizontal="left" vertical="center" wrapText="1"/>
      <protection hidden="1"/>
    </xf>
    <xf numFmtId="0" fontId="76" fillId="33" borderId="17" xfId="0" applyFont="1" applyFill="1" applyBorder="1" applyAlignment="1" applyProtection="1">
      <alignment horizontal="left" vertical="center" wrapText="1"/>
      <protection hidden="1"/>
    </xf>
    <xf numFmtId="14" fontId="87" fillId="33" borderId="0" xfId="0" applyNumberFormat="1" applyFont="1" applyFill="1" applyBorder="1" applyAlignment="1" applyProtection="1">
      <alignment vertical="center" wrapText="1"/>
      <protection hidden="1"/>
    </xf>
    <xf numFmtId="0" fontId="89" fillId="33" borderId="0" xfId="0" applyFont="1" applyFill="1" applyAlignment="1" applyProtection="1">
      <alignment wrapText="1"/>
      <protection hidden="1"/>
    </xf>
    <xf numFmtId="0" fontId="3" fillId="0" borderId="0" xfId="0" applyFont="1" applyBorder="1" applyAlignment="1" applyProtection="1">
      <alignment vertical="center" wrapText="1"/>
      <protection hidden="1"/>
    </xf>
    <xf numFmtId="0" fontId="90" fillId="0" borderId="0" xfId="0" applyFont="1" applyBorder="1" applyAlignment="1" applyProtection="1">
      <alignment vertical="center" wrapText="1"/>
      <protection hidden="1"/>
    </xf>
    <xf numFmtId="0" fontId="90" fillId="0" borderId="0" xfId="0" applyFont="1" applyAlignment="1" applyProtection="1">
      <alignment vertical="center"/>
      <protection hidden="1"/>
    </xf>
    <xf numFmtId="0" fontId="78" fillId="35" borderId="0" xfId="0" applyFont="1" applyFill="1" applyAlignment="1" applyProtection="1">
      <alignment horizontal="left" vertical="center" wrapText="1"/>
      <protection hidden="1"/>
    </xf>
    <xf numFmtId="0" fontId="73" fillId="0" borderId="0" xfId="0" applyFont="1" applyAlignment="1" applyProtection="1">
      <alignment horizontal="left" vertical="center" wrapText="1"/>
      <protection hidden="1"/>
    </xf>
    <xf numFmtId="0" fontId="74" fillId="0" borderId="10" xfId="0" applyFont="1" applyFill="1" applyBorder="1" applyAlignment="1" applyProtection="1">
      <alignment horizontal="center" vertical="center" wrapText="1"/>
      <protection hidden="1" locked="0"/>
    </xf>
    <xf numFmtId="0" fontId="73" fillId="0" borderId="0" xfId="0" applyFont="1" applyAlignment="1" applyProtection="1">
      <alignment horizontal="left" vertical="center" wrapText="1"/>
      <protection hidden="1"/>
    </xf>
    <xf numFmtId="0" fontId="87" fillId="33" borderId="27" xfId="0" applyFont="1" applyFill="1" applyBorder="1" applyAlignment="1" applyProtection="1">
      <alignment vertical="top" wrapText="1"/>
      <protection hidden="1"/>
    </xf>
    <xf numFmtId="0" fontId="74" fillId="0" borderId="24" xfId="0" applyFont="1" applyFill="1" applyBorder="1" applyAlignment="1" applyProtection="1">
      <alignment horizontal="center" vertical="center" wrapText="1"/>
      <protection hidden="1" locked="0"/>
    </xf>
    <xf numFmtId="0" fontId="74" fillId="33" borderId="0" xfId="0" applyFont="1" applyFill="1" applyAlignment="1" applyProtection="1">
      <alignment vertical="center" wrapText="1"/>
      <protection hidden="1"/>
    </xf>
    <xf numFmtId="166" fontId="73" fillId="0" borderId="0" xfId="0" applyNumberFormat="1" applyFont="1" applyAlignment="1" applyProtection="1">
      <alignment vertical="center" wrapText="1"/>
      <protection hidden="1"/>
    </xf>
    <xf numFmtId="165" fontId="76" fillId="0" borderId="0" xfId="0" applyNumberFormat="1" applyFont="1" applyAlignment="1" applyProtection="1">
      <alignment horizontal="center" vertical="center" wrapText="1"/>
      <protection hidden="1"/>
    </xf>
    <xf numFmtId="2" fontId="91" fillId="33" borderId="0" xfId="0" applyNumberFormat="1" applyFont="1" applyFill="1" applyAlignment="1" applyProtection="1">
      <alignment vertical="center" wrapText="1"/>
      <protection hidden="1"/>
    </xf>
    <xf numFmtId="0" fontId="0" fillId="0" borderId="0" xfId="0" applyAlignment="1">
      <alignment wrapText="1"/>
    </xf>
    <xf numFmtId="0" fontId="74" fillId="4" borderId="18" xfId="0" applyFont="1" applyFill="1" applyBorder="1" applyAlignment="1">
      <alignment horizontal="left" vertical="center"/>
    </xf>
    <xf numFmtId="0" fontId="74" fillId="4" borderId="20" xfId="0" applyFont="1" applyFill="1" applyBorder="1" applyAlignment="1">
      <alignment horizontal="left" vertical="center"/>
    </xf>
    <xf numFmtId="0" fontId="74" fillId="33" borderId="18" xfId="0" applyFont="1" applyFill="1" applyBorder="1" applyAlignment="1">
      <alignment horizontal="left" vertical="center"/>
    </xf>
    <xf numFmtId="0" fontId="74" fillId="33" borderId="20" xfId="0" applyFont="1" applyFill="1" applyBorder="1" applyAlignment="1">
      <alignment horizontal="left" vertical="center"/>
    </xf>
    <xf numFmtId="0" fontId="74" fillId="4" borderId="22" xfId="0" applyFont="1" applyFill="1" applyBorder="1" applyAlignment="1">
      <alignment horizontal="left" vertical="center"/>
    </xf>
    <xf numFmtId="0" fontId="74" fillId="33" borderId="22" xfId="0" applyFont="1" applyFill="1" applyBorder="1" applyAlignment="1">
      <alignment horizontal="left" vertical="center"/>
    </xf>
    <xf numFmtId="0" fontId="84" fillId="0" borderId="0" xfId="0" applyFont="1" applyAlignment="1" applyProtection="1">
      <alignment horizontal="center" vertical="center" wrapText="1"/>
      <protection/>
    </xf>
    <xf numFmtId="0" fontId="15" fillId="33" borderId="0" xfId="0" applyFont="1" applyFill="1" applyAlignment="1" applyProtection="1">
      <alignment wrapText="1"/>
      <protection hidden="1"/>
    </xf>
    <xf numFmtId="0" fontId="3" fillId="33" borderId="0" xfId="0" applyFont="1" applyFill="1" applyAlignment="1" applyProtection="1">
      <alignment horizontal="left" vertical="center" wrapText="1"/>
      <protection hidden="1"/>
    </xf>
    <xf numFmtId="0" fontId="5" fillId="33" borderId="0" xfId="0" applyFont="1" applyFill="1" applyAlignment="1" applyProtection="1">
      <alignment vertical="center" wrapText="1"/>
      <protection hidden="1"/>
    </xf>
    <xf numFmtId="0" fontId="90" fillId="33" borderId="17" xfId="0" applyFont="1" applyFill="1" applyBorder="1" applyAlignment="1" applyProtection="1" quotePrefix="1">
      <alignment horizontal="center" vertical="center" wrapText="1"/>
      <protection hidden="1"/>
    </xf>
    <xf numFmtId="0" fontId="5" fillId="33" borderId="10" xfId="0" applyFont="1" applyFill="1" applyBorder="1" applyAlignment="1" applyProtection="1">
      <alignment horizontal="center" vertical="center" wrapText="1"/>
      <protection hidden="1"/>
    </xf>
    <xf numFmtId="165" fontId="73" fillId="0" borderId="10" xfId="0" applyNumberFormat="1" applyFont="1" applyBorder="1" applyAlignment="1" applyProtection="1">
      <alignment horizontal="center" vertical="center" wrapText="1"/>
      <protection hidden="1" locked="0"/>
    </xf>
    <xf numFmtId="164" fontId="73" fillId="0" borderId="28" xfId="0" applyNumberFormat="1" applyFont="1" applyBorder="1" applyAlignment="1" applyProtection="1">
      <alignment horizontal="center" vertical="center" wrapText="1"/>
      <protection hidden="1" locked="0"/>
    </xf>
    <xf numFmtId="164" fontId="73" fillId="0" borderId="26" xfId="0" applyNumberFormat="1" applyFont="1" applyBorder="1" applyAlignment="1" applyProtection="1">
      <alignment horizontal="center" vertical="center" wrapText="1"/>
      <protection hidden="1" locked="0"/>
    </xf>
    <xf numFmtId="164" fontId="73" fillId="0" borderId="29" xfId="0" applyNumberFormat="1" applyFont="1" applyBorder="1" applyAlignment="1" applyProtection="1">
      <alignment horizontal="center" vertical="center" wrapText="1"/>
      <protection hidden="1" locked="0"/>
    </xf>
    <xf numFmtId="0" fontId="92" fillId="33" borderId="0" xfId="0" applyFont="1" applyFill="1" applyBorder="1" applyAlignment="1" applyProtection="1">
      <alignment horizontal="center" vertical="top" wrapText="1"/>
      <protection hidden="1"/>
    </xf>
    <xf numFmtId="0" fontId="92" fillId="33" borderId="17" xfId="0" applyFont="1" applyFill="1" applyBorder="1" applyAlignment="1" applyProtection="1">
      <alignment horizontal="center" vertical="top" wrapText="1"/>
      <protection hidden="1"/>
    </xf>
    <xf numFmtId="0" fontId="74" fillId="33" borderId="10" xfId="0" applyFont="1" applyFill="1" applyBorder="1" applyAlignment="1" applyProtection="1">
      <alignment horizontal="left" vertical="center" wrapText="1"/>
      <protection hidden="1"/>
    </xf>
    <xf numFmtId="49" fontId="73" fillId="0" borderId="10" xfId="0" applyNumberFormat="1" applyFont="1" applyBorder="1" applyAlignment="1" applyProtection="1">
      <alignment horizontal="center" vertical="center" wrapText="1"/>
      <protection locked="0"/>
    </xf>
    <xf numFmtId="0" fontId="92" fillId="33" borderId="0" xfId="0" applyFont="1" applyFill="1" applyAlignment="1" applyProtection="1">
      <alignment horizontal="center" vertical="top" wrapText="1"/>
      <protection hidden="1"/>
    </xf>
    <xf numFmtId="0" fontId="77" fillId="33" borderId="28" xfId="0" applyFont="1" applyFill="1" applyBorder="1" applyAlignment="1" applyProtection="1">
      <alignment horizontal="left" vertical="center" wrapText="1"/>
      <protection hidden="1"/>
    </xf>
    <xf numFmtId="0" fontId="77" fillId="33" borderId="26" xfId="0" applyFont="1" applyFill="1" applyBorder="1" applyAlignment="1" applyProtection="1">
      <alignment horizontal="left" vertical="center" wrapText="1"/>
      <protection hidden="1"/>
    </xf>
    <xf numFmtId="0" fontId="77" fillId="33" borderId="29" xfId="0" applyFont="1" applyFill="1" applyBorder="1" applyAlignment="1" applyProtection="1">
      <alignment horizontal="left" vertical="center" wrapText="1"/>
      <protection hidden="1"/>
    </xf>
    <xf numFmtId="14" fontId="73" fillId="0" borderId="10" xfId="0" applyNumberFormat="1" applyFont="1" applyBorder="1" applyAlignment="1" applyProtection="1">
      <alignment horizontal="left" vertical="center" wrapText="1"/>
      <protection hidden="1" locked="0"/>
    </xf>
    <xf numFmtId="0" fontId="92" fillId="33" borderId="17" xfId="0" applyFont="1" applyFill="1" applyBorder="1" applyAlignment="1" applyProtection="1">
      <alignment horizontal="left" vertical="center" wrapText="1"/>
      <protection hidden="1"/>
    </xf>
    <xf numFmtId="49" fontId="73" fillId="0" borderId="10" xfId="0" applyNumberFormat="1" applyFont="1" applyBorder="1" applyAlignment="1" applyProtection="1">
      <alignment horizontal="left" vertical="center" wrapText="1"/>
      <protection locked="0"/>
    </xf>
    <xf numFmtId="0" fontId="74" fillId="33" borderId="28" xfId="0" applyFont="1" applyFill="1" applyBorder="1" applyAlignment="1" applyProtection="1">
      <alignment horizontal="left" vertical="center" wrapText="1"/>
      <protection hidden="1"/>
    </xf>
    <xf numFmtId="0" fontId="74" fillId="33" borderId="29" xfId="0" applyFont="1" applyFill="1" applyBorder="1" applyAlignment="1" applyProtection="1">
      <alignment horizontal="left" vertical="center" wrapText="1"/>
      <protection hidden="1"/>
    </xf>
    <xf numFmtId="0" fontId="74" fillId="33" borderId="10" xfId="0" applyFont="1" applyFill="1" applyBorder="1" applyAlignment="1" applyProtection="1">
      <alignment horizontal="center" vertical="center" wrapText="1"/>
      <protection hidden="1"/>
    </xf>
    <xf numFmtId="2" fontId="73" fillId="0" borderId="28" xfId="0" applyNumberFormat="1" applyFont="1" applyBorder="1" applyAlignment="1" applyProtection="1">
      <alignment horizontal="center" vertical="center" wrapText="1"/>
      <protection hidden="1" locked="0"/>
    </xf>
    <xf numFmtId="2" fontId="73" fillId="0" borderId="26" xfId="0" applyNumberFormat="1" applyFont="1" applyBorder="1" applyAlignment="1" applyProtection="1">
      <alignment horizontal="center" vertical="center" wrapText="1"/>
      <protection hidden="1" locked="0"/>
    </xf>
    <xf numFmtId="2" fontId="73" fillId="0" borderId="29" xfId="0" applyNumberFormat="1" applyFont="1" applyBorder="1" applyAlignment="1" applyProtection="1">
      <alignment horizontal="center" vertical="center" wrapText="1"/>
      <protection hidden="1" locked="0"/>
    </xf>
    <xf numFmtId="2" fontId="93" fillId="0" borderId="10" xfId="0" applyNumberFormat="1" applyFont="1" applyBorder="1" applyAlignment="1" applyProtection="1">
      <alignment horizontal="center" vertical="center" wrapText="1"/>
      <protection hidden="1" locked="0"/>
    </xf>
    <xf numFmtId="0" fontId="74" fillId="33" borderId="15" xfId="0" applyFont="1" applyFill="1" applyBorder="1" applyAlignment="1" applyProtection="1">
      <alignment horizontal="left" vertical="center" wrapText="1"/>
      <protection hidden="1"/>
    </xf>
    <xf numFmtId="0" fontId="74" fillId="33" borderId="27" xfId="0" applyFont="1" applyFill="1" applyBorder="1" applyAlignment="1" applyProtection="1">
      <alignment horizontal="left" vertical="center" wrapText="1"/>
      <protection hidden="1"/>
    </xf>
    <xf numFmtId="0" fontId="74" fillId="33" borderId="13" xfId="0" applyFont="1" applyFill="1" applyBorder="1" applyAlignment="1" applyProtection="1">
      <alignment horizontal="left" vertical="center" wrapText="1"/>
      <protection hidden="1"/>
    </xf>
    <xf numFmtId="0" fontId="73" fillId="33" borderId="10" xfId="0" applyFont="1" applyFill="1" applyBorder="1" applyAlignment="1" applyProtection="1">
      <alignment wrapText="1"/>
      <protection hidden="1"/>
    </xf>
    <xf numFmtId="0" fontId="77" fillId="33" borderId="28" xfId="0" applyFont="1" applyFill="1" applyBorder="1" applyAlignment="1" applyProtection="1">
      <alignment horizontal="center" vertical="center" wrapText="1"/>
      <protection hidden="1"/>
    </xf>
    <xf numFmtId="0" fontId="77" fillId="33" borderId="26" xfId="0" applyFont="1" applyFill="1" applyBorder="1" applyAlignment="1" applyProtection="1">
      <alignment horizontal="center" vertical="center" wrapText="1"/>
      <protection hidden="1"/>
    </xf>
    <xf numFmtId="0" fontId="77" fillId="33" borderId="29" xfId="0" applyFont="1" applyFill="1" applyBorder="1" applyAlignment="1" applyProtection="1">
      <alignment horizontal="center" vertical="center" wrapText="1"/>
      <protection hidden="1"/>
    </xf>
    <xf numFmtId="14" fontId="92" fillId="33" borderId="28" xfId="0" applyNumberFormat="1" applyFont="1" applyFill="1" applyBorder="1" applyAlignment="1" applyProtection="1">
      <alignment horizontal="left" vertical="center" wrapText="1"/>
      <protection hidden="1"/>
    </xf>
    <xf numFmtId="14" fontId="92" fillId="33" borderId="26" xfId="0" applyNumberFormat="1" applyFont="1" applyFill="1" applyBorder="1" applyAlignment="1" applyProtection="1">
      <alignment horizontal="left" vertical="center" wrapText="1"/>
      <protection hidden="1"/>
    </xf>
    <xf numFmtId="0" fontId="78" fillId="35" borderId="0" xfId="0" applyFont="1" applyFill="1" applyBorder="1" applyAlignment="1" applyProtection="1">
      <alignment horizontal="left" vertical="center" wrapText="1"/>
      <protection hidden="1"/>
    </xf>
    <xf numFmtId="0" fontId="94" fillId="36" borderId="28" xfId="0" applyFont="1" applyFill="1" applyBorder="1" applyAlignment="1" applyProtection="1">
      <alignment horizontal="center" vertical="center" wrapText="1"/>
      <protection hidden="1"/>
    </xf>
    <xf numFmtId="0" fontId="94" fillId="36" borderId="26" xfId="0" applyFont="1" applyFill="1" applyBorder="1" applyAlignment="1" applyProtection="1">
      <alignment horizontal="center" vertical="center" wrapText="1"/>
      <protection hidden="1"/>
    </xf>
    <xf numFmtId="0" fontId="94" fillId="36" borderId="29"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4" fillId="33" borderId="26" xfId="0" applyFont="1" applyFill="1" applyBorder="1" applyAlignment="1" applyProtection="1">
      <alignment horizontal="center" vertical="center" wrapText="1"/>
      <protection hidden="1"/>
    </xf>
    <xf numFmtId="49" fontId="73" fillId="0" borderId="28" xfId="0" applyNumberFormat="1" applyFont="1" applyBorder="1" applyAlignment="1" applyProtection="1">
      <alignment horizontal="center" vertical="center" wrapText="1"/>
      <protection locked="0"/>
    </xf>
    <xf numFmtId="49" fontId="73" fillId="0" borderId="26" xfId="0" applyNumberFormat="1" applyFont="1" applyBorder="1" applyAlignment="1" applyProtection="1">
      <alignment horizontal="center" vertical="center" wrapText="1"/>
      <protection locked="0"/>
    </xf>
    <xf numFmtId="49" fontId="73" fillId="0" borderId="29" xfId="0" applyNumberFormat="1" applyFont="1" applyBorder="1" applyAlignment="1" applyProtection="1">
      <alignment horizontal="center" vertical="center" wrapText="1"/>
      <protection locked="0"/>
    </xf>
    <xf numFmtId="164" fontId="74" fillId="33" borderId="10" xfId="0" applyNumberFormat="1" applyFont="1" applyFill="1" applyBorder="1" applyAlignment="1" applyProtection="1">
      <alignment horizontal="center" vertical="center" wrapText="1"/>
      <protection hidden="1"/>
    </xf>
    <xf numFmtId="0" fontId="90" fillId="33" borderId="16" xfId="0" applyFont="1" applyFill="1" applyBorder="1" applyAlignment="1" applyProtection="1">
      <alignment horizontal="center" vertical="center" wrapText="1"/>
      <protection hidden="1"/>
    </xf>
    <xf numFmtId="0" fontId="90" fillId="33" borderId="17" xfId="0" applyFont="1" applyFill="1" applyBorder="1" applyAlignment="1" applyProtection="1">
      <alignment horizontal="center" vertical="center" wrapText="1"/>
      <protection hidden="1"/>
    </xf>
    <xf numFmtId="165" fontId="74" fillId="33" borderId="10" xfId="0" applyNumberFormat="1" applyFont="1" applyFill="1" applyBorder="1" applyAlignment="1" applyProtection="1">
      <alignment horizontal="center" vertical="center" wrapText="1"/>
      <protection hidden="1"/>
    </xf>
    <xf numFmtId="0" fontId="81" fillId="33" borderId="0" xfId="0" applyFont="1" applyFill="1" applyBorder="1" applyAlignment="1" applyProtection="1">
      <alignment horizontal="center" vertical="center" wrapText="1"/>
      <protection hidden="1"/>
    </xf>
    <xf numFmtId="0" fontId="74" fillId="37" borderId="10" xfId="0" applyFont="1" applyFill="1" applyBorder="1" applyAlignment="1" applyProtection="1">
      <alignment horizontal="center" vertical="center" wrapText="1"/>
      <protection hidden="1"/>
    </xf>
    <xf numFmtId="0" fontId="92" fillId="33" borderId="26" xfId="0" applyFont="1" applyFill="1" applyBorder="1" applyAlignment="1" applyProtection="1">
      <alignment horizontal="center" vertical="top" wrapText="1"/>
      <protection hidden="1"/>
    </xf>
    <xf numFmtId="164" fontId="73" fillId="0" borderId="28" xfId="0" applyNumberFormat="1" applyFont="1" applyFill="1" applyBorder="1" applyAlignment="1" applyProtection="1">
      <alignment horizontal="center" vertical="center" wrapText="1"/>
      <protection hidden="1" locked="0"/>
    </xf>
    <xf numFmtId="164" fontId="73" fillId="0" borderId="26" xfId="0" applyNumberFormat="1" applyFont="1" applyFill="1" applyBorder="1" applyAlignment="1" applyProtection="1">
      <alignment horizontal="center" vertical="center" wrapText="1"/>
      <protection hidden="1" locked="0"/>
    </xf>
    <xf numFmtId="164" fontId="73" fillId="0" borderId="29" xfId="0" applyNumberFormat="1" applyFont="1" applyFill="1" applyBorder="1" applyAlignment="1" applyProtection="1">
      <alignment horizontal="center" vertical="center" wrapText="1"/>
      <protection hidden="1" locked="0"/>
    </xf>
    <xf numFmtId="0" fontId="92" fillId="33" borderId="0" xfId="0" applyFont="1" applyFill="1" applyAlignment="1" applyProtection="1">
      <alignment horizontal="left" vertical="center" wrapText="1"/>
      <protection hidden="1"/>
    </xf>
    <xf numFmtId="0" fontId="81" fillId="0" borderId="10" xfId="0" applyFont="1" applyBorder="1" applyAlignment="1" applyProtection="1">
      <alignment horizontal="center" vertical="center" wrapText="1"/>
      <protection hidden="1"/>
    </xf>
    <xf numFmtId="0" fontId="81" fillId="33" borderId="14" xfId="0" applyFont="1" applyFill="1" applyBorder="1" applyAlignment="1" applyProtection="1">
      <alignment horizontal="center" vertical="center" wrapText="1"/>
      <protection hidden="1"/>
    </xf>
    <xf numFmtId="164" fontId="73" fillId="0" borderId="10" xfId="0" applyNumberFormat="1" applyFont="1" applyFill="1" applyBorder="1" applyAlignment="1" applyProtection="1">
      <alignment horizontal="center" vertical="center" wrapText="1"/>
      <protection hidden="1" locked="0"/>
    </xf>
    <xf numFmtId="14" fontId="92" fillId="33" borderId="16" xfId="0" applyNumberFormat="1" applyFont="1" applyFill="1" applyBorder="1" applyAlignment="1" applyProtection="1">
      <alignment horizontal="left" vertical="center" wrapText="1"/>
      <protection hidden="1"/>
    </xf>
    <xf numFmtId="14" fontId="92" fillId="33" borderId="17" xfId="0" applyNumberFormat="1" applyFont="1" applyFill="1" applyBorder="1" applyAlignment="1" applyProtection="1">
      <alignment horizontal="left" vertical="center" wrapText="1"/>
      <protection hidden="1"/>
    </xf>
    <xf numFmtId="0" fontId="77" fillId="16" borderId="0" xfId="0" applyFont="1" applyFill="1" applyAlignment="1" applyProtection="1">
      <alignment horizontal="left" vertical="center" wrapText="1"/>
      <protection hidden="1"/>
    </xf>
    <xf numFmtId="0" fontId="3" fillId="33" borderId="14"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wrapText="1"/>
      <protection hidden="1"/>
    </xf>
    <xf numFmtId="0" fontId="78" fillId="35" borderId="0" xfId="0" applyFont="1" applyFill="1" applyAlignment="1" applyProtection="1">
      <alignment horizontal="left" vertical="center" wrapText="1"/>
      <protection hidden="1"/>
    </xf>
    <xf numFmtId="0" fontId="73" fillId="0" borderId="30" xfId="0" applyFont="1" applyBorder="1" applyAlignment="1" applyProtection="1">
      <alignment horizontal="center" vertical="center" wrapText="1"/>
      <protection hidden="1" locked="0"/>
    </xf>
    <xf numFmtId="0" fontId="74" fillId="33" borderId="30" xfId="0" applyFont="1" applyFill="1" applyBorder="1" applyAlignment="1" applyProtection="1">
      <alignment horizontal="left" vertical="center" wrapText="1"/>
      <protection hidden="1"/>
    </xf>
    <xf numFmtId="0" fontId="88" fillId="33" borderId="0" xfId="0" applyFont="1" applyFill="1" applyBorder="1" applyAlignment="1" applyProtection="1">
      <alignment horizontal="left" vertical="center" wrapText="1"/>
      <protection hidden="1"/>
    </xf>
    <xf numFmtId="0" fontId="94" fillId="36" borderId="10" xfId="0" applyFont="1" applyFill="1" applyBorder="1" applyAlignment="1" applyProtection="1">
      <alignment horizontal="center" vertical="center" wrapText="1"/>
      <protection hidden="1"/>
    </xf>
    <xf numFmtId="165" fontId="73" fillId="0" borderId="28" xfId="0" applyNumberFormat="1" applyFont="1" applyBorder="1" applyAlignment="1" applyProtection="1">
      <alignment horizontal="center" vertical="center" wrapText="1"/>
      <protection hidden="1" locked="0"/>
    </xf>
    <xf numFmtId="165" fontId="73" fillId="0" borderId="26" xfId="0" applyNumberFormat="1" applyFont="1" applyBorder="1" applyAlignment="1" applyProtection="1">
      <alignment horizontal="center" vertical="center" wrapText="1"/>
      <protection hidden="1" locked="0"/>
    </xf>
    <xf numFmtId="165" fontId="73" fillId="0" borderId="29" xfId="0" applyNumberFormat="1" applyFont="1" applyBorder="1" applyAlignment="1" applyProtection="1">
      <alignment horizontal="center" vertical="center" wrapText="1"/>
      <protection hidden="1" locked="0"/>
    </xf>
    <xf numFmtId="165" fontId="74" fillId="33" borderId="28" xfId="0" applyNumberFormat="1" applyFont="1" applyFill="1" applyBorder="1" applyAlignment="1" applyProtection="1">
      <alignment horizontal="center" vertical="center" wrapText="1"/>
      <protection hidden="1"/>
    </xf>
    <xf numFmtId="165" fontId="74" fillId="33" borderId="29" xfId="0" applyNumberFormat="1" applyFont="1" applyFill="1" applyBorder="1" applyAlignment="1" applyProtection="1">
      <alignment horizontal="center" vertical="center" wrapText="1"/>
      <protection hidden="1"/>
    </xf>
    <xf numFmtId="164" fontId="73" fillId="0" borderId="10" xfId="0" applyNumberFormat="1" applyFont="1" applyFill="1" applyBorder="1" applyAlignment="1" applyProtection="1" quotePrefix="1">
      <alignment horizontal="center" vertical="center" wrapText="1"/>
      <protection hidden="1" locked="0"/>
    </xf>
    <xf numFmtId="49" fontId="79" fillId="0" borderId="10" xfId="0" applyNumberFormat="1" applyFont="1" applyBorder="1" applyAlignment="1" applyProtection="1">
      <alignment horizontal="center" vertical="center" wrapText="1"/>
      <protection locked="0"/>
    </xf>
    <xf numFmtId="49" fontId="95" fillId="0" borderId="10" xfId="52" applyNumberFormat="1" applyFont="1" applyBorder="1" applyAlignment="1" applyProtection="1">
      <alignment horizontal="center" vertical="center" wrapText="1"/>
      <protection locked="0"/>
    </xf>
    <xf numFmtId="49" fontId="96" fillId="0" borderId="10" xfId="0" applyNumberFormat="1" applyFont="1" applyBorder="1" applyAlignment="1" applyProtection="1">
      <alignment horizontal="center" vertical="center" wrapText="1"/>
      <protection locked="0"/>
    </xf>
    <xf numFmtId="0" fontId="81" fillId="33" borderId="28" xfId="0" applyFont="1" applyFill="1" applyBorder="1" applyAlignment="1" applyProtection="1">
      <alignment horizontal="center" vertical="center" wrapText="1"/>
      <protection hidden="1"/>
    </xf>
    <xf numFmtId="0" fontId="81" fillId="33" borderId="26" xfId="0" applyFont="1" applyFill="1" applyBorder="1" applyAlignment="1" applyProtection="1">
      <alignment horizontal="center" vertical="center" wrapText="1"/>
      <protection hidden="1"/>
    </xf>
    <xf numFmtId="0" fontId="81" fillId="33" borderId="29" xfId="0" applyFont="1" applyFill="1" applyBorder="1" applyAlignment="1" applyProtection="1">
      <alignment horizontal="center" vertical="center" wrapText="1"/>
      <protection hidden="1"/>
    </xf>
    <xf numFmtId="0" fontId="74" fillId="33" borderId="16" xfId="0" applyFont="1" applyFill="1" applyBorder="1" applyAlignment="1" applyProtection="1">
      <alignment horizontal="left" vertical="center" wrapText="1"/>
      <protection hidden="1"/>
    </xf>
    <xf numFmtId="0" fontId="74" fillId="33" borderId="17" xfId="0" applyFont="1" applyFill="1" applyBorder="1" applyAlignment="1" applyProtection="1">
      <alignment horizontal="left" vertical="center" wrapText="1"/>
      <protection hidden="1"/>
    </xf>
    <xf numFmtId="0" fontId="74" fillId="33" borderId="16" xfId="0" applyFont="1" applyFill="1" applyBorder="1" applyAlignment="1" applyProtection="1">
      <alignment horizontal="center" vertical="center" wrapText="1"/>
      <protection hidden="1"/>
    </xf>
    <xf numFmtId="0" fontId="74" fillId="33" borderId="17" xfId="0" applyFont="1" applyFill="1" applyBorder="1" applyAlignment="1" applyProtection="1">
      <alignment horizontal="center" vertical="center" wrapText="1"/>
      <protection hidden="1"/>
    </xf>
    <xf numFmtId="0" fontId="74" fillId="33" borderId="12" xfId="0" applyFont="1" applyFill="1" applyBorder="1" applyAlignment="1" applyProtection="1">
      <alignment horizontal="center" vertical="center" wrapText="1"/>
      <protection hidden="1"/>
    </xf>
    <xf numFmtId="0" fontId="74" fillId="33" borderId="15" xfId="0" applyFont="1" applyFill="1" applyBorder="1" applyAlignment="1" applyProtection="1">
      <alignment horizontal="center" vertical="center" wrapText="1"/>
      <protection hidden="1"/>
    </xf>
    <xf numFmtId="0" fontId="74" fillId="33" borderId="27" xfId="0" applyFont="1" applyFill="1" applyBorder="1" applyAlignment="1" applyProtection="1">
      <alignment horizontal="center" vertical="center" wrapText="1"/>
      <protection hidden="1"/>
    </xf>
    <xf numFmtId="0" fontId="74" fillId="33" borderId="13" xfId="0" applyFont="1" applyFill="1" applyBorder="1" applyAlignment="1" applyProtection="1">
      <alignment horizontal="center" vertical="center" wrapText="1"/>
      <protection hidden="1"/>
    </xf>
    <xf numFmtId="0" fontId="90" fillId="33" borderId="0" xfId="0" applyFont="1" applyFill="1" applyBorder="1" applyAlignment="1" applyProtection="1">
      <alignment horizontal="center" vertical="center" wrapText="1"/>
      <protection hidden="1"/>
    </xf>
    <xf numFmtId="49" fontId="73" fillId="0" borderId="16" xfId="0" applyNumberFormat="1" applyFont="1" applyBorder="1" applyAlignment="1" applyProtection="1">
      <alignment horizontal="left" vertical="top" wrapText="1"/>
      <protection locked="0"/>
    </xf>
    <xf numFmtId="49" fontId="73" fillId="0" borderId="17" xfId="0" applyNumberFormat="1" applyFont="1" applyBorder="1" applyAlignment="1" applyProtection="1">
      <alignment horizontal="left" vertical="top" wrapText="1"/>
      <protection locked="0"/>
    </xf>
    <xf numFmtId="49" fontId="73" fillId="0" borderId="12" xfId="0" applyNumberFormat="1" applyFont="1" applyBorder="1" applyAlignment="1" applyProtection="1">
      <alignment horizontal="left" vertical="top" wrapText="1"/>
      <protection locked="0"/>
    </xf>
    <xf numFmtId="49" fontId="73" fillId="0" borderId="14" xfId="0" applyNumberFormat="1" applyFont="1" applyBorder="1" applyAlignment="1" applyProtection="1">
      <alignment horizontal="left" vertical="top" wrapText="1"/>
      <protection locked="0"/>
    </xf>
    <xf numFmtId="49" fontId="73" fillId="0" borderId="0" xfId="0" applyNumberFormat="1" applyFont="1" applyBorder="1" applyAlignment="1" applyProtection="1">
      <alignment horizontal="left" vertical="top" wrapText="1"/>
      <protection locked="0"/>
    </xf>
    <xf numFmtId="49" fontId="73" fillId="0" borderId="11" xfId="0" applyNumberFormat="1" applyFont="1" applyBorder="1" applyAlignment="1" applyProtection="1">
      <alignment horizontal="left" vertical="top" wrapText="1"/>
      <protection locked="0"/>
    </xf>
    <xf numFmtId="49" fontId="73" fillId="0" borderId="15" xfId="0" applyNumberFormat="1" applyFont="1" applyBorder="1" applyAlignment="1" applyProtection="1">
      <alignment horizontal="left" vertical="top" wrapText="1"/>
      <protection locked="0"/>
    </xf>
    <xf numFmtId="49" fontId="73" fillId="0" borderId="27" xfId="0" applyNumberFormat="1" applyFont="1" applyBorder="1" applyAlignment="1" applyProtection="1">
      <alignment horizontal="left" vertical="top" wrapText="1"/>
      <protection locked="0"/>
    </xf>
    <xf numFmtId="49" fontId="73" fillId="0" borderId="13" xfId="0" applyNumberFormat="1" applyFont="1" applyBorder="1" applyAlignment="1" applyProtection="1">
      <alignment horizontal="left" vertical="top" wrapText="1"/>
      <protection locked="0"/>
    </xf>
    <xf numFmtId="0" fontId="5" fillId="33" borderId="0" xfId="0" applyFont="1" applyFill="1" applyAlignment="1" applyProtection="1">
      <alignment horizontal="left" vertical="center" wrapText="1"/>
      <protection hidden="1"/>
    </xf>
    <xf numFmtId="0" fontId="16" fillId="0" borderId="10" xfId="0" applyFont="1" applyBorder="1" applyAlignment="1" applyProtection="1">
      <alignment horizontal="left" vertical="center" wrapText="1"/>
      <protection hidden="1"/>
    </xf>
    <xf numFmtId="0" fontId="92" fillId="33" borderId="0" xfId="0" applyFont="1" applyFill="1" applyAlignment="1" applyProtection="1">
      <alignment horizontal="left" vertical="center" wrapText="1"/>
      <protection hidden="1"/>
    </xf>
    <xf numFmtId="0" fontId="5" fillId="33" borderId="0" xfId="0" applyFont="1" applyFill="1" applyAlignment="1" applyProtection="1">
      <alignment horizontal="center" vertical="center" wrapText="1"/>
      <protection hidden="1"/>
    </xf>
    <xf numFmtId="165" fontId="7" fillId="0" borderId="0" xfId="0" applyNumberFormat="1" applyFont="1" applyAlignment="1" applyProtection="1">
      <alignment horizontal="center" vertical="center" wrapText="1"/>
      <protection hidden="1" locked="0"/>
    </xf>
    <xf numFmtId="165" fontId="5" fillId="33" borderId="0" xfId="0" applyNumberFormat="1" applyFont="1" applyFill="1" applyAlignment="1" applyProtection="1">
      <alignment horizontal="center" vertical="center" wrapText="1"/>
      <protection hidden="1"/>
    </xf>
    <xf numFmtId="164" fontId="7" fillId="0" borderId="0" xfId="0" applyNumberFormat="1" applyFont="1" applyAlignment="1" applyProtection="1">
      <alignment horizontal="center" vertical="center" wrapText="1"/>
      <protection hidden="1" locked="0"/>
    </xf>
    <xf numFmtId="164" fontId="7" fillId="0" borderId="0" xfId="0" applyNumberFormat="1" applyFont="1" applyAlignment="1" applyProtection="1" quotePrefix="1">
      <alignment horizontal="center" vertical="center" wrapText="1"/>
      <protection hidden="1" locked="0"/>
    </xf>
    <xf numFmtId="0" fontId="0" fillId="0" borderId="0" xfId="0" applyAlignment="1">
      <alignment wrapText="1"/>
    </xf>
    <xf numFmtId="0" fontId="0" fillId="0" borderId="0" xfId="0" applyAlignment="1">
      <alignment/>
    </xf>
    <xf numFmtId="164" fontId="0" fillId="0" borderId="0" xfId="0" applyNumberFormat="1" applyAlignment="1">
      <alignment wrapText="1"/>
    </xf>
    <xf numFmtId="0" fontId="97" fillId="0" borderId="0" xfId="0" applyFont="1" applyAlignment="1">
      <alignment horizontal="left" vertical="center"/>
    </xf>
    <xf numFmtId="0" fontId="0" fillId="0" borderId="0" xfId="0" applyAlignment="1">
      <alignment horizontal="left" vertical="center"/>
    </xf>
    <xf numFmtId="14" fontId="0" fillId="0" borderId="0" xfId="0" applyNumberFormat="1" applyAlignment="1">
      <alignment wrapText="1"/>
    </xf>
    <xf numFmtId="14" fontId="0" fillId="0" borderId="0" xfId="0" applyNumberFormat="1" applyAlignment="1">
      <alignment/>
    </xf>
    <xf numFmtId="0" fontId="73" fillId="33" borderId="28" xfId="0" applyNumberFormat="1" applyFont="1" applyFill="1" applyBorder="1" applyAlignment="1" applyProtection="1">
      <alignment horizontal="center" vertical="center" wrapText="1"/>
      <protection hidden="1"/>
    </xf>
    <xf numFmtId="0" fontId="73" fillId="33" borderId="26" xfId="0" applyNumberFormat="1" applyFont="1" applyFill="1" applyBorder="1" applyAlignment="1" applyProtection="1">
      <alignment horizontal="center" vertical="center" wrapText="1"/>
      <protection hidden="1"/>
    </xf>
    <xf numFmtId="0" fontId="73" fillId="33" borderId="29" xfId="0" applyNumberFormat="1" applyFont="1" applyFill="1" applyBorder="1" applyAlignment="1" applyProtection="1">
      <alignment horizontal="center" vertical="center" wrapText="1"/>
      <protection hidden="1"/>
    </xf>
    <xf numFmtId="0" fontId="95" fillId="33" borderId="28" xfId="52" applyNumberFormat="1" applyFont="1" applyFill="1" applyBorder="1" applyAlignment="1" applyProtection="1">
      <alignment horizontal="center" vertical="center" wrapText="1"/>
      <protection hidden="1"/>
    </xf>
    <xf numFmtId="0" fontId="95" fillId="33" borderId="26" xfId="52" applyNumberFormat="1" applyFont="1" applyFill="1" applyBorder="1" applyAlignment="1" applyProtection="1">
      <alignment horizontal="center" vertical="center" wrapText="1"/>
      <protection hidden="1"/>
    </xf>
    <xf numFmtId="0" fontId="95" fillId="33" borderId="29" xfId="52" applyNumberFormat="1" applyFont="1" applyFill="1" applyBorder="1" applyAlignment="1" applyProtection="1">
      <alignment horizontal="center" vertical="center" wrapText="1"/>
      <protection hidden="1"/>
    </xf>
    <xf numFmtId="0" fontId="76" fillId="0" borderId="0" xfId="0" applyFont="1" applyBorder="1" applyAlignment="1" applyProtection="1">
      <alignment horizontal="center" wrapText="1"/>
      <protection hidden="1"/>
    </xf>
    <xf numFmtId="0" fontId="73" fillId="0" borderId="10" xfId="0" applyFont="1" applyBorder="1" applyAlignment="1" applyProtection="1">
      <alignment horizontal="center" vertical="center" wrapText="1"/>
      <protection hidden="1" locked="0"/>
    </xf>
    <xf numFmtId="14" fontId="87" fillId="0" borderId="16" xfId="0" applyNumberFormat="1" applyFont="1" applyBorder="1" applyAlignment="1" applyProtection="1">
      <alignment horizontal="left" vertical="center" wrapText="1"/>
      <protection hidden="1"/>
    </xf>
    <xf numFmtId="14" fontId="87" fillId="0" borderId="17" xfId="0" applyNumberFormat="1" applyFont="1" applyBorder="1" applyAlignment="1" applyProtection="1">
      <alignment horizontal="left" vertical="center" wrapText="1"/>
      <protection hidden="1"/>
    </xf>
    <xf numFmtId="14" fontId="87" fillId="0" borderId="15" xfId="0" applyNumberFormat="1" applyFont="1" applyBorder="1" applyAlignment="1" applyProtection="1">
      <alignment horizontal="left" vertical="center" wrapText="1"/>
      <protection hidden="1"/>
    </xf>
    <xf numFmtId="14" fontId="87" fillId="0" borderId="27" xfId="0" applyNumberFormat="1" applyFont="1" applyBorder="1" applyAlignment="1" applyProtection="1">
      <alignment horizontal="left" vertical="center" wrapText="1"/>
      <protection hidden="1"/>
    </xf>
    <xf numFmtId="0" fontId="77" fillId="33" borderId="17" xfId="0" applyFont="1" applyFill="1" applyBorder="1" applyAlignment="1" applyProtection="1">
      <alignment horizontal="center" vertical="center" wrapText="1"/>
      <protection hidden="1"/>
    </xf>
    <xf numFmtId="0" fontId="77" fillId="33" borderId="0" xfId="0" applyFont="1" applyFill="1" applyBorder="1" applyAlignment="1" applyProtection="1">
      <alignment horizontal="center" vertical="center" wrapText="1"/>
      <protection hidden="1"/>
    </xf>
    <xf numFmtId="0" fontId="77" fillId="33" borderId="27" xfId="0" applyFont="1" applyFill="1" applyBorder="1" applyAlignment="1" applyProtection="1">
      <alignment horizontal="center" vertical="center" wrapText="1"/>
      <protection hidden="1"/>
    </xf>
    <xf numFmtId="0" fontId="87" fillId="0" borderId="17" xfId="0" applyFont="1" applyFill="1" applyBorder="1" applyAlignment="1" applyProtection="1">
      <alignment horizontal="center" vertical="top"/>
      <protection hidden="1"/>
    </xf>
    <xf numFmtId="0" fontId="74" fillId="33" borderId="28" xfId="0" applyFont="1" applyFill="1" applyBorder="1" applyAlignment="1" applyProtection="1">
      <alignment horizontal="center" vertical="center" wrapText="1"/>
      <protection hidden="1"/>
    </xf>
    <xf numFmtId="0" fontId="74" fillId="33" borderId="26" xfId="0" applyFont="1" applyFill="1" applyBorder="1" applyAlignment="1" applyProtection="1">
      <alignment horizontal="center" vertical="center" wrapText="1"/>
      <protection hidden="1"/>
    </xf>
    <xf numFmtId="0" fontId="74" fillId="33" borderId="29" xfId="0" applyFont="1" applyFill="1" applyBorder="1" applyAlignment="1" applyProtection="1">
      <alignment horizontal="center" vertical="center" wrapText="1"/>
      <protection hidden="1"/>
    </xf>
    <xf numFmtId="0" fontId="5" fillId="33" borderId="28" xfId="0" applyFont="1" applyFill="1" applyBorder="1" applyAlignment="1" applyProtection="1">
      <alignment horizontal="center" vertical="center" wrapText="1"/>
      <protection hidden="1"/>
    </xf>
    <xf numFmtId="0" fontId="5" fillId="33" borderId="26" xfId="0" applyFont="1" applyFill="1" applyBorder="1" applyAlignment="1" applyProtection="1">
      <alignment horizontal="center" vertical="center" wrapText="1"/>
      <protection hidden="1"/>
    </xf>
    <xf numFmtId="0" fontId="5" fillId="33" borderId="29" xfId="0" applyFont="1" applyFill="1" applyBorder="1" applyAlignment="1" applyProtection="1">
      <alignment horizontal="center" vertical="center" wrapText="1"/>
      <protection hidden="1"/>
    </xf>
    <xf numFmtId="0" fontId="74" fillId="33" borderId="28" xfId="0" applyFont="1" applyFill="1" applyBorder="1" applyAlignment="1" applyProtection="1">
      <alignment horizontal="center" vertical="center"/>
      <protection hidden="1"/>
    </xf>
    <xf numFmtId="0" fontId="74" fillId="33" borderId="26" xfId="0" applyFont="1" applyFill="1" applyBorder="1" applyAlignment="1" applyProtection="1">
      <alignment horizontal="center" vertical="center"/>
      <protection hidden="1"/>
    </xf>
    <xf numFmtId="0" fontId="74" fillId="33" borderId="29" xfId="0" applyFont="1" applyFill="1" applyBorder="1" applyAlignment="1" applyProtection="1">
      <alignment horizontal="center" vertical="center"/>
      <protection hidden="1"/>
    </xf>
    <xf numFmtId="164" fontId="73" fillId="33" borderId="28" xfId="0" applyNumberFormat="1" applyFont="1" applyFill="1" applyBorder="1" applyAlignment="1" applyProtection="1">
      <alignment horizontal="center" vertical="center" wrapText="1"/>
      <protection hidden="1"/>
    </xf>
    <xf numFmtId="164" fontId="73" fillId="33" borderId="26" xfId="0" applyNumberFormat="1" applyFont="1" applyFill="1" applyBorder="1" applyAlignment="1" applyProtection="1">
      <alignment horizontal="center" vertical="center" wrapText="1"/>
      <protection hidden="1"/>
    </xf>
    <xf numFmtId="164" fontId="73" fillId="33" borderId="29" xfId="0" applyNumberFormat="1" applyFont="1" applyFill="1" applyBorder="1" applyAlignment="1" applyProtection="1">
      <alignment horizontal="center" vertical="center" wrapText="1"/>
      <protection hidden="1"/>
    </xf>
    <xf numFmtId="165" fontId="73" fillId="33" borderId="28" xfId="0" applyNumberFormat="1" applyFont="1" applyFill="1" applyBorder="1" applyAlignment="1" applyProtection="1">
      <alignment horizontal="center" vertical="center"/>
      <protection hidden="1"/>
    </xf>
    <xf numFmtId="165" fontId="73" fillId="33" borderId="26" xfId="0" applyNumberFormat="1" applyFont="1" applyFill="1" applyBorder="1" applyAlignment="1" applyProtection="1">
      <alignment horizontal="center" vertical="center"/>
      <protection hidden="1"/>
    </xf>
    <xf numFmtId="165" fontId="73" fillId="33" borderId="29" xfId="0" applyNumberFormat="1" applyFont="1" applyFill="1" applyBorder="1" applyAlignment="1" applyProtection="1">
      <alignment horizontal="center" vertical="center"/>
      <protection hidden="1"/>
    </xf>
    <xf numFmtId="165" fontId="74" fillId="33" borderId="28" xfId="0" applyNumberFormat="1" applyFont="1" applyFill="1" applyBorder="1" applyAlignment="1" applyProtection="1">
      <alignment horizontal="center" vertical="center"/>
      <protection hidden="1"/>
    </xf>
    <xf numFmtId="165" fontId="74" fillId="33" borderId="26" xfId="0" applyNumberFormat="1" applyFont="1" applyFill="1" applyBorder="1" applyAlignment="1" applyProtection="1">
      <alignment horizontal="center" vertical="center"/>
      <protection hidden="1"/>
    </xf>
    <xf numFmtId="165" fontId="74" fillId="33" borderId="29" xfId="0" applyNumberFormat="1" applyFont="1" applyFill="1" applyBorder="1" applyAlignment="1" applyProtection="1">
      <alignment horizontal="center" vertical="center"/>
      <protection hidden="1"/>
    </xf>
    <xf numFmtId="165" fontId="5" fillId="33" borderId="28" xfId="0" applyNumberFormat="1" applyFont="1" applyFill="1" applyBorder="1" applyAlignment="1" applyProtection="1">
      <alignment horizontal="center" vertical="center"/>
      <protection/>
    </xf>
    <xf numFmtId="165" fontId="5" fillId="33" borderId="26" xfId="0" applyNumberFormat="1" applyFont="1" applyFill="1" applyBorder="1" applyAlignment="1" applyProtection="1">
      <alignment horizontal="center" vertical="center"/>
      <protection/>
    </xf>
    <xf numFmtId="165" fontId="5" fillId="33" borderId="29" xfId="0" applyNumberFormat="1" applyFont="1" applyFill="1" applyBorder="1" applyAlignment="1" applyProtection="1">
      <alignment horizontal="center" vertical="center"/>
      <protection/>
    </xf>
    <xf numFmtId="165" fontId="74" fillId="33" borderId="28" xfId="42" applyNumberFormat="1" applyFont="1" applyFill="1" applyBorder="1" applyAlignment="1" applyProtection="1">
      <alignment horizontal="center" vertical="center"/>
      <protection/>
    </xf>
    <xf numFmtId="165" fontId="74" fillId="33" borderId="26" xfId="42" applyNumberFormat="1" applyFont="1" applyFill="1" applyBorder="1" applyAlignment="1" applyProtection="1">
      <alignment horizontal="center" vertical="center"/>
      <protection/>
    </xf>
    <xf numFmtId="165" fontId="74" fillId="33" borderId="29" xfId="42" applyNumberFormat="1" applyFont="1" applyFill="1" applyBorder="1" applyAlignment="1" applyProtection="1">
      <alignment horizontal="center" vertical="center"/>
      <protection/>
    </xf>
    <xf numFmtId="0" fontId="74" fillId="4" borderId="22" xfId="0" applyFont="1" applyFill="1" applyBorder="1" applyAlignment="1">
      <alignment horizontal="left" vertical="center"/>
    </xf>
    <xf numFmtId="0" fontId="74" fillId="4" borderId="23" xfId="0" applyFont="1" applyFill="1" applyBorder="1" applyAlignment="1">
      <alignment horizontal="left" vertical="center"/>
    </xf>
    <xf numFmtId="0" fontId="74" fillId="33" borderId="22" xfId="0" applyFont="1" applyFill="1" applyBorder="1" applyAlignment="1">
      <alignment horizontal="left" vertical="center"/>
    </xf>
    <xf numFmtId="0" fontId="74" fillId="33" borderId="23" xfId="0" applyFont="1" applyFill="1" applyBorder="1" applyAlignment="1">
      <alignment horizontal="left" vertical="center"/>
    </xf>
    <xf numFmtId="0" fontId="74" fillId="4" borderId="13" xfId="0" applyFont="1" applyFill="1" applyBorder="1" applyAlignment="1">
      <alignment horizontal="left" vertical="center"/>
    </xf>
    <xf numFmtId="165" fontId="74" fillId="33" borderId="28" xfId="0" applyNumberFormat="1" applyFont="1" applyFill="1" applyBorder="1" applyAlignment="1" applyProtection="1">
      <alignment horizontal="center" vertical="center"/>
      <protection/>
    </xf>
    <xf numFmtId="165" fontId="74" fillId="33" borderId="26" xfId="0" applyNumberFormat="1" applyFont="1" applyFill="1" applyBorder="1" applyAlignment="1" applyProtection="1">
      <alignment horizontal="center" vertical="center"/>
      <protection/>
    </xf>
    <xf numFmtId="165" fontId="74" fillId="33" borderId="29" xfId="0" applyNumberFormat="1" applyFont="1" applyFill="1" applyBorder="1" applyAlignment="1" applyProtection="1">
      <alignment horizontal="center" vertical="center"/>
      <protection/>
    </xf>
    <xf numFmtId="165" fontId="74" fillId="0" borderId="28" xfId="42" applyNumberFormat="1" applyFont="1" applyFill="1" applyBorder="1" applyAlignment="1" applyProtection="1">
      <alignment horizontal="center" vertical="center"/>
      <protection locked="0"/>
    </xf>
    <xf numFmtId="165" fontId="74" fillId="0" borderId="26" xfId="42" applyNumberFormat="1" applyFont="1" applyFill="1" applyBorder="1" applyAlignment="1" applyProtection="1">
      <alignment horizontal="center" vertical="center"/>
      <protection locked="0"/>
    </xf>
    <xf numFmtId="165" fontId="74" fillId="0" borderId="29" xfId="42" applyNumberFormat="1" applyFont="1" applyFill="1" applyBorder="1" applyAlignment="1" applyProtection="1">
      <alignment horizontal="center" vertical="center"/>
      <protection locked="0"/>
    </xf>
    <xf numFmtId="14" fontId="7" fillId="0" borderId="28" xfId="0" applyNumberFormat="1" applyFont="1" applyFill="1" applyBorder="1" applyAlignment="1" applyProtection="1">
      <alignment horizontal="center" vertical="center"/>
      <protection locked="0"/>
    </xf>
    <xf numFmtId="14" fontId="7" fillId="0" borderId="26" xfId="0" applyNumberFormat="1" applyFont="1" applyFill="1" applyBorder="1" applyAlignment="1" applyProtection="1">
      <alignment horizontal="center" vertical="center"/>
      <protection locked="0"/>
    </xf>
    <xf numFmtId="14" fontId="7" fillId="0" borderId="29" xfId="0" applyNumberFormat="1" applyFont="1" applyFill="1" applyBorder="1" applyAlignment="1" applyProtection="1">
      <alignment horizontal="center" vertical="center"/>
      <protection locked="0"/>
    </xf>
    <xf numFmtId="165" fontId="7" fillId="0" borderId="28" xfId="0" applyNumberFormat="1" applyFont="1" applyFill="1" applyBorder="1" applyAlignment="1" applyProtection="1">
      <alignment horizontal="center" vertical="center"/>
      <protection locked="0"/>
    </xf>
    <xf numFmtId="165" fontId="7" fillId="0" borderId="26" xfId="0" applyNumberFormat="1" applyFont="1" applyFill="1" applyBorder="1" applyAlignment="1" applyProtection="1">
      <alignment horizontal="center" vertical="center"/>
      <protection locked="0"/>
    </xf>
    <xf numFmtId="165" fontId="7" fillId="0" borderId="29" xfId="0" applyNumberFormat="1" applyFont="1" applyFill="1" applyBorder="1" applyAlignment="1" applyProtection="1">
      <alignment horizontal="center" vertical="center"/>
      <protection locked="0"/>
    </xf>
    <xf numFmtId="2" fontId="7" fillId="0" borderId="28" xfId="0" applyNumberFormat="1" applyFont="1" applyFill="1" applyBorder="1" applyAlignment="1" applyProtection="1">
      <alignment horizontal="center" vertical="center"/>
      <protection locked="0"/>
    </xf>
    <xf numFmtId="2" fontId="7" fillId="0" borderId="26" xfId="0" applyNumberFormat="1" applyFont="1" applyFill="1" applyBorder="1" applyAlignment="1" applyProtection="1">
      <alignment horizontal="center" vertical="center"/>
      <protection locked="0"/>
    </xf>
    <xf numFmtId="2" fontId="7" fillId="0" borderId="29" xfId="0" applyNumberFormat="1" applyFont="1" applyFill="1" applyBorder="1" applyAlignment="1" applyProtection="1">
      <alignment horizontal="center" vertical="center"/>
      <protection locked="0"/>
    </xf>
    <xf numFmtId="165" fontId="7" fillId="33" borderId="28" xfId="0" applyNumberFormat="1" applyFont="1" applyFill="1" applyBorder="1" applyAlignment="1" applyProtection="1">
      <alignment horizontal="center" vertical="center"/>
      <protection/>
    </xf>
    <xf numFmtId="165" fontId="7" fillId="33" borderId="26" xfId="0" applyNumberFormat="1" applyFont="1" applyFill="1" applyBorder="1" applyAlignment="1" applyProtection="1">
      <alignment horizontal="center" vertical="center"/>
      <protection/>
    </xf>
    <xf numFmtId="165" fontId="7" fillId="33" borderId="29" xfId="0" applyNumberFormat="1" applyFont="1" applyFill="1" applyBorder="1" applyAlignment="1" applyProtection="1">
      <alignment horizontal="center" vertical="center"/>
      <protection/>
    </xf>
    <xf numFmtId="2" fontId="73" fillId="0" borderId="28" xfId="0" applyNumberFormat="1" applyFont="1" applyBorder="1" applyAlignment="1" applyProtection="1">
      <alignment horizontal="center" vertical="center"/>
      <protection locked="0"/>
    </xf>
    <xf numFmtId="2" fontId="73" fillId="0" borderId="26" xfId="0" applyNumberFormat="1" applyFont="1" applyBorder="1" applyAlignment="1" applyProtection="1">
      <alignment horizontal="center" vertical="center"/>
      <protection locked="0"/>
    </xf>
    <xf numFmtId="2" fontId="73" fillId="0" borderId="29" xfId="0" applyNumberFormat="1" applyFont="1" applyBorder="1" applyAlignment="1" applyProtection="1">
      <alignment horizontal="center" vertical="center"/>
      <protection locked="0"/>
    </xf>
    <xf numFmtId="0" fontId="87" fillId="0" borderId="14" xfId="0" applyFont="1" applyFill="1" applyBorder="1" applyAlignment="1" applyProtection="1">
      <alignment horizontal="left" vertical="center" wrapText="1"/>
      <protection hidden="1"/>
    </xf>
    <xf numFmtId="0" fontId="87" fillId="0" borderId="0" xfId="0" applyFont="1" applyFill="1" applyBorder="1" applyAlignment="1" applyProtection="1">
      <alignment horizontal="left" vertical="center" wrapText="1"/>
      <protection hidden="1"/>
    </xf>
    <xf numFmtId="0" fontId="74" fillId="4" borderId="18" xfId="0" applyFont="1" applyFill="1" applyBorder="1" applyAlignment="1">
      <alignment horizontal="left" vertical="center"/>
    </xf>
    <xf numFmtId="0" fontId="74" fillId="4" borderId="20" xfId="0" applyFont="1" applyFill="1" applyBorder="1" applyAlignment="1">
      <alignment horizontal="left" vertical="center"/>
    </xf>
    <xf numFmtId="0" fontId="74" fillId="33" borderId="18" xfId="0" applyFont="1" applyFill="1" applyBorder="1" applyAlignment="1">
      <alignment horizontal="left" vertical="center"/>
    </xf>
    <xf numFmtId="0" fontId="74" fillId="33" borderId="20" xfId="0" applyFont="1" applyFill="1" applyBorder="1" applyAlignment="1">
      <alignment horizontal="left" vertical="center"/>
    </xf>
    <xf numFmtId="14" fontId="7" fillId="33" borderId="28" xfId="0" applyNumberFormat="1" applyFont="1" applyFill="1" applyBorder="1" applyAlignment="1" applyProtection="1">
      <alignment horizontal="center" vertical="center"/>
      <protection/>
    </xf>
    <xf numFmtId="14" fontId="7" fillId="33" borderId="26" xfId="0" applyNumberFormat="1" applyFont="1" applyFill="1" applyBorder="1" applyAlignment="1" applyProtection="1">
      <alignment horizontal="center" vertical="center"/>
      <protection/>
    </xf>
    <xf numFmtId="14" fontId="7" fillId="33" borderId="29" xfId="0" applyNumberFormat="1" applyFont="1" applyFill="1" applyBorder="1" applyAlignment="1" applyProtection="1">
      <alignment horizontal="center" vertical="center"/>
      <protection/>
    </xf>
    <xf numFmtId="0" fontId="74" fillId="36" borderId="28" xfId="0" applyFont="1" applyFill="1" applyBorder="1" applyAlignment="1" applyProtection="1">
      <alignment horizontal="center" vertical="center"/>
      <protection/>
    </xf>
    <xf numFmtId="0" fontId="74" fillId="36" borderId="26" xfId="0" applyFont="1" applyFill="1" applyBorder="1" applyAlignment="1" applyProtection="1">
      <alignment horizontal="center" vertical="center"/>
      <protection/>
    </xf>
    <xf numFmtId="0" fontId="74" fillId="36" borderId="29" xfId="0" applyFont="1" applyFill="1" applyBorder="1" applyAlignment="1" applyProtection="1">
      <alignment horizontal="center" vertical="center"/>
      <protection/>
    </xf>
    <xf numFmtId="0" fontId="74" fillId="33" borderId="28" xfId="0" applyFont="1" applyFill="1" applyBorder="1" applyAlignment="1" applyProtection="1">
      <alignment horizontal="center" vertical="center"/>
      <protection/>
    </xf>
    <xf numFmtId="0" fontId="74" fillId="33" borderId="26" xfId="0" applyFont="1" applyFill="1" applyBorder="1" applyAlignment="1" applyProtection="1">
      <alignment horizontal="center" vertical="center"/>
      <protection/>
    </xf>
    <xf numFmtId="0" fontId="74" fillId="33" borderId="29" xfId="0" applyFont="1" applyFill="1" applyBorder="1" applyAlignment="1" applyProtection="1">
      <alignment horizontal="center" vertical="center"/>
      <protection/>
    </xf>
    <xf numFmtId="14" fontId="5" fillId="33" borderId="28" xfId="0" applyNumberFormat="1" applyFont="1" applyFill="1" applyBorder="1" applyAlignment="1" applyProtection="1">
      <alignment horizontal="center" vertical="center"/>
      <protection hidden="1"/>
    </xf>
    <xf numFmtId="14" fontId="5" fillId="33" borderId="26" xfId="0" applyNumberFormat="1" applyFont="1" applyFill="1" applyBorder="1" applyAlignment="1" applyProtection="1">
      <alignment horizontal="center" vertical="center"/>
      <protection hidden="1"/>
    </xf>
    <xf numFmtId="14" fontId="5" fillId="33" borderId="29" xfId="0" applyNumberFormat="1" applyFont="1" applyFill="1" applyBorder="1" applyAlignment="1" applyProtection="1">
      <alignment horizontal="center" vertical="center"/>
      <protection hidden="1"/>
    </xf>
    <xf numFmtId="0" fontId="84" fillId="0" borderId="14" xfId="0" applyFont="1" applyBorder="1" applyAlignment="1" applyProtection="1">
      <alignment horizontal="center" vertical="center" wrapText="1"/>
      <protection/>
    </xf>
    <xf numFmtId="0" fontId="84" fillId="0" borderId="0" xfId="0" applyFont="1" applyAlignment="1" applyProtection="1">
      <alignment horizontal="center" vertical="center" wrapText="1"/>
      <protection/>
    </xf>
    <xf numFmtId="0" fontId="74" fillId="33" borderId="16" xfId="0" applyFont="1" applyFill="1" applyBorder="1" applyAlignment="1" applyProtection="1">
      <alignment horizontal="center" vertical="center" wrapText="1"/>
      <protection/>
    </xf>
    <xf numFmtId="0" fontId="74" fillId="33" borderId="17" xfId="0" applyFont="1" applyFill="1" applyBorder="1" applyAlignment="1" applyProtection="1">
      <alignment horizontal="center" vertical="center" wrapText="1"/>
      <protection/>
    </xf>
    <xf numFmtId="0" fontId="74" fillId="33" borderId="12" xfId="0" applyFont="1" applyFill="1" applyBorder="1" applyAlignment="1" applyProtection="1">
      <alignment horizontal="center" vertical="center" wrapText="1"/>
      <protection/>
    </xf>
    <xf numFmtId="0" fontId="74" fillId="33" borderId="15" xfId="0" applyFont="1" applyFill="1" applyBorder="1" applyAlignment="1" applyProtection="1">
      <alignment horizontal="center" vertical="center" wrapText="1"/>
      <protection/>
    </xf>
    <xf numFmtId="0" fontId="74" fillId="33" borderId="27" xfId="0" applyFont="1" applyFill="1" applyBorder="1" applyAlignment="1" applyProtection="1">
      <alignment horizontal="center" vertical="center" wrapText="1"/>
      <protection/>
    </xf>
    <xf numFmtId="0" fontId="74" fillId="33" borderId="13" xfId="0" applyFont="1" applyFill="1" applyBorder="1" applyAlignment="1" applyProtection="1">
      <alignment horizontal="center" vertical="center" wrapText="1"/>
      <protection/>
    </xf>
    <xf numFmtId="0" fontId="84" fillId="0" borderId="0" xfId="0" applyFont="1" applyBorder="1" applyAlignment="1" applyProtection="1">
      <alignment horizontal="center" vertical="center" wrapText="1"/>
      <protection/>
    </xf>
    <xf numFmtId="165" fontId="85" fillId="0" borderId="17" xfId="0" applyNumberFormat="1" applyFont="1" applyFill="1" applyBorder="1" applyAlignment="1" applyProtection="1">
      <alignment horizontal="center"/>
      <protection/>
    </xf>
    <xf numFmtId="0" fontId="85" fillId="0" borderId="17" xfId="0" applyFont="1" applyFill="1" applyBorder="1" applyAlignment="1" applyProtection="1">
      <alignment horizontal="center" vertical="center"/>
      <protection/>
    </xf>
    <xf numFmtId="0" fontId="85" fillId="0" borderId="12" xfId="0" applyFont="1" applyFill="1" applyBorder="1" applyAlignment="1" applyProtection="1">
      <alignment horizontal="center" vertical="center"/>
      <protection/>
    </xf>
    <xf numFmtId="165" fontId="74" fillId="33" borderId="28" xfId="0" applyNumberFormat="1" applyFont="1" applyFill="1" applyBorder="1" applyAlignment="1" applyProtection="1">
      <alignment horizontal="center"/>
      <protection/>
    </xf>
    <xf numFmtId="165" fontId="74" fillId="33" borderId="26" xfId="0" applyNumberFormat="1" applyFont="1" applyFill="1" applyBorder="1" applyAlignment="1" applyProtection="1">
      <alignment horizontal="center"/>
      <protection/>
    </xf>
    <xf numFmtId="165" fontId="74" fillId="33" borderId="29" xfId="0" applyNumberFormat="1" applyFont="1" applyFill="1" applyBorder="1" applyAlignment="1" applyProtection="1">
      <alignment horizontal="center"/>
      <protection/>
    </xf>
    <xf numFmtId="165" fontId="85" fillId="33" borderId="28" xfId="0" applyNumberFormat="1" applyFont="1" applyFill="1" applyBorder="1" applyAlignment="1" applyProtection="1">
      <alignment horizontal="center"/>
      <protection/>
    </xf>
    <xf numFmtId="165" fontId="85" fillId="33" borderId="26" xfId="0" applyNumberFormat="1" applyFont="1" applyFill="1" applyBorder="1" applyAlignment="1" applyProtection="1">
      <alignment horizontal="center"/>
      <protection/>
    </xf>
    <xf numFmtId="165" fontId="85" fillId="33" borderId="29" xfId="0" applyNumberFormat="1" applyFont="1" applyFill="1" applyBorder="1" applyAlignment="1" applyProtection="1">
      <alignment horizontal="center"/>
      <protection/>
    </xf>
    <xf numFmtId="165" fontId="85" fillId="33" borderId="28" xfId="42" applyNumberFormat="1" applyFont="1" applyFill="1" applyBorder="1" applyAlignment="1" applyProtection="1">
      <alignment horizontal="center" vertical="center"/>
      <protection/>
    </xf>
    <xf numFmtId="165" fontId="85" fillId="33" borderId="26" xfId="42" applyNumberFormat="1" applyFont="1" applyFill="1" applyBorder="1" applyAlignment="1" applyProtection="1">
      <alignment horizontal="center" vertical="center"/>
      <protection/>
    </xf>
    <xf numFmtId="165" fontId="85" fillId="33" borderId="29" xfId="42" applyNumberFormat="1" applyFont="1" applyFill="1" applyBorder="1" applyAlignment="1" applyProtection="1">
      <alignment horizontal="center" vertical="center"/>
      <protection/>
    </xf>
    <xf numFmtId="0" fontId="74" fillId="4" borderId="31" xfId="0" applyFont="1" applyFill="1" applyBorder="1" applyAlignment="1">
      <alignment horizontal="center" vertical="center"/>
    </xf>
    <xf numFmtId="0" fontId="74" fillId="4" borderId="22" xfId="0" applyFont="1" applyFill="1" applyBorder="1" applyAlignment="1">
      <alignment horizontal="center" vertical="center"/>
    </xf>
    <xf numFmtId="0" fontId="74" fillId="4" borderId="0" xfId="0" applyFont="1" applyFill="1" applyBorder="1" applyAlignment="1">
      <alignment horizontal="center" vertical="center"/>
    </xf>
    <xf numFmtId="0" fontId="74" fillId="4" borderId="11" xfId="0" applyFont="1" applyFill="1" applyBorder="1" applyAlignment="1">
      <alignment horizontal="center" vertical="center"/>
    </xf>
    <xf numFmtId="0" fontId="74" fillId="4" borderId="32" xfId="0" applyFont="1" applyFill="1" applyBorder="1" applyAlignment="1">
      <alignment horizontal="center" vertical="center"/>
    </xf>
    <xf numFmtId="0" fontId="74" fillId="4" borderId="33" xfId="0" applyFont="1" applyFill="1" applyBorder="1" applyAlignment="1">
      <alignment horizontal="center" vertical="center"/>
    </xf>
    <xf numFmtId="0" fontId="74" fillId="4" borderId="34" xfId="0" applyFont="1" applyFill="1" applyBorder="1" applyAlignment="1">
      <alignment horizontal="center" vertical="center"/>
    </xf>
    <xf numFmtId="14" fontId="7" fillId="0" borderId="32" xfId="0" applyNumberFormat="1" applyFont="1" applyFill="1" applyBorder="1" applyAlignment="1" applyProtection="1">
      <alignment horizontal="center" vertical="center"/>
      <protection/>
    </xf>
    <xf numFmtId="14" fontId="7" fillId="0" borderId="33" xfId="0" applyNumberFormat="1" applyFont="1" applyFill="1" applyBorder="1" applyAlignment="1" applyProtection="1">
      <alignment horizontal="center" vertical="center"/>
      <protection/>
    </xf>
    <xf numFmtId="14" fontId="7" fillId="0" borderId="34" xfId="0" applyNumberFormat="1" applyFont="1" applyFill="1" applyBorder="1" applyAlignment="1" applyProtection="1">
      <alignment horizontal="center" vertical="center"/>
      <protection/>
    </xf>
    <xf numFmtId="14" fontId="7" fillId="0" borderId="14" xfId="0" applyNumberFormat="1" applyFont="1" applyFill="1" applyBorder="1" applyAlignment="1" applyProtection="1">
      <alignment horizontal="center" vertical="center"/>
      <protection/>
    </xf>
    <xf numFmtId="14" fontId="7" fillId="0" borderId="0" xfId="0" applyNumberFormat="1" applyFont="1" applyFill="1" applyBorder="1" applyAlignment="1" applyProtection="1">
      <alignment horizontal="center" vertical="center"/>
      <protection/>
    </xf>
    <xf numFmtId="0" fontId="74" fillId="4" borderId="28" xfId="0" applyFont="1" applyFill="1" applyBorder="1" applyAlignment="1">
      <alignment horizontal="center" vertical="center"/>
    </xf>
    <xf numFmtId="0" fontId="74" fillId="4" borderId="26" xfId="0" applyFont="1" applyFill="1" applyBorder="1" applyAlignment="1">
      <alignment horizontal="center" vertical="center"/>
    </xf>
    <xf numFmtId="0" fontId="74" fillId="4" borderId="29" xfId="0" applyFont="1" applyFill="1" applyBorder="1" applyAlignment="1">
      <alignment horizontal="center" vertical="center"/>
    </xf>
    <xf numFmtId="0" fontId="7" fillId="0" borderId="28" xfId="0" applyFont="1" applyFill="1" applyBorder="1" applyAlignment="1" applyProtection="1">
      <alignment horizontal="center"/>
      <protection locked="0"/>
    </xf>
    <xf numFmtId="0" fontId="7" fillId="0" borderId="26"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4" fontId="7" fillId="0" borderId="15" xfId="42" applyNumberFormat="1" applyFont="1" applyFill="1" applyBorder="1" applyAlignment="1">
      <alignment horizontal="center" vertical="center"/>
    </xf>
    <xf numFmtId="4" fontId="7" fillId="0" borderId="27" xfId="42" applyNumberFormat="1" applyFont="1" applyFill="1" applyBorder="1" applyAlignment="1">
      <alignment horizontal="center" vertical="center"/>
    </xf>
    <xf numFmtId="0" fontId="74" fillId="33" borderId="31" xfId="0" applyFont="1" applyFill="1" applyBorder="1" applyAlignment="1">
      <alignment horizontal="center" vertical="center"/>
    </xf>
    <xf numFmtId="0" fontId="74" fillId="33" borderId="22" xfId="0" applyFont="1" applyFill="1" applyBorder="1" applyAlignment="1">
      <alignment horizontal="center" vertical="center"/>
    </xf>
    <xf numFmtId="0" fontId="74" fillId="33" borderId="35" xfId="0" applyFont="1" applyFill="1" applyBorder="1" applyAlignment="1">
      <alignment horizontal="center" vertical="center"/>
    </xf>
    <xf numFmtId="0" fontId="74" fillId="33" borderId="23" xfId="0" applyFont="1" applyFill="1" applyBorder="1" applyAlignment="1">
      <alignment horizontal="center" vertical="center"/>
    </xf>
    <xf numFmtId="0" fontId="74" fillId="33" borderId="32" xfId="0" applyFont="1" applyFill="1" applyBorder="1" applyAlignment="1">
      <alignment horizontal="center" vertical="center"/>
    </xf>
    <xf numFmtId="0" fontId="74" fillId="33" borderId="33" xfId="0" applyFont="1" applyFill="1" applyBorder="1" applyAlignment="1">
      <alignment horizontal="center" vertical="center"/>
    </xf>
    <xf numFmtId="0" fontId="74" fillId="33" borderId="34" xfId="0" applyFont="1" applyFill="1" applyBorder="1" applyAlignment="1">
      <alignment horizontal="center" vertical="center"/>
    </xf>
    <xf numFmtId="0" fontId="74" fillId="33" borderId="36" xfId="0" applyFont="1" applyFill="1" applyBorder="1" applyAlignment="1">
      <alignment horizontal="center" vertical="center"/>
    </xf>
    <xf numFmtId="0" fontId="74" fillId="33" borderId="37" xfId="0" applyFont="1" applyFill="1" applyBorder="1" applyAlignment="1">
      <alignment horizontal="center" vertical="center"/>
    </xf>
    <xf numFmtId="0" fontId="74" fillId="33" borderId="38" xfId="0" applyFont="1" applyFill="1" applyBorder="1" applyAlignment="1">
      <alignment horizontal="center" vertical="center"/>
    </xf>
    <xf numFmtId="0" fontId="7" fillId="0" borderId="36" xfId="0" applyFont="1" applyFill="1" applyBorder="1" applyAlignment="1" applyProtection="1">
      <alignment horizontal="center"/>
      <protection locked="0"/>
    </xf>
    <xf numFmtId="0" fontId="7" fillId="0" borderId="37" xfId="0" applyFont="1" applyFill="1" applyBorder="1" applyAlignment="1" applyProtection="1">
      <alignment horizontal="center"/>
      <protection locked="0"/>
    </xf>
    <xf numFmtId="0" fontId="7" fillId="0" borderId="38" xfId="0" applyFont="1" applyFill="1" applyBorder="1" applyAlignment="1" applyProtection="1">
      <alignment horizontal="center"/>
      <protection locked="0"/>
    </xf>
    <xf numFmtId="4" fontId="7" fillId="0" borderId="14" xfId="42" applyNumberFormat="1" applyFont="1" applyFill="1" applyBorder="1" applyAlignment="1">
      <alignment horizontal="center" vertical="center"/>
    </xf>
    <xf numFmtId="4" fontId="7" fillId="0" borderId="0" xfId="42" applyNumberFormat="1" applyFont="1" applyFill="1" applyBorder="1" applyAlignment="1">
      <alignment horizontal="center" vertical="center"/>
    </xf>
    <xf numFmtId="0" fontId="74" fillId="4" borderId="35" xfId="0" applyFont="1" applyFill="1" applyBorder="1" applyAlignment="1">
      <alignment horizontal="center" vertical="center"/>
    </xf>
    <xf numFmtId="0" fontId="74" fillId="4" borderId="23" xfId="0" applyFont="1" applyFill="1" applyBorder="1" applyAlignment="1">
      <alignment horizontal="center" vertical="center"/>
    </xf>
    <xf numFmtId="0" fontId="74" fillId="4" borderId="36" xfId="0" applyFont="1" applyFill="1" applyBorder="1" applyAlignment="1">
      <alignment horizontal="center" vertical="center"/>
    </xf>
    <xf numFmtId="0" fontId="74" fillId="4" borderId="37" xfId="0" applyFont="1" applyFill="1" applyBorder="1" applyAlignment="1">
      <alignment horizontal="center" vertical="center"/>
    </xf>
    <xf numFmtId="0" fontId="74" fillId="4" borderId="38" xfId="0" applyFont="1" applyFill="1" applyBorder="1" applyAlignment="1">
      <alignment horizontal="center" vertical="center"/>
    </xf>
    <xf numFmtId="0" fontId="74" fillId="33" borderId="39" xfId="0" applyFont="1" applyFill="1" applyBorder="1" applyAlignment="1">
      <alignment horizontal="center" vertical="center"/>
    </xf>
    <xf numFmtId="0" fontId="74" fillId="33" borderId="40" xfId="0" applyFont="1" applyFill="1" applyBorder="1" applyAlignment="1">
      <alignment horizontal="center" vertical="center"/>
    </xf>
    <xf numFmtId="0" fontId="74" fillId="4" borderId="39" xfId="0" applyFont="1" applyFill="1" applyBorder="1" applyAlignment="1">
      <alignment horizontal="center" vertical="center"/>
    </xf>
    <xf numFmtId="0" fontId="74" fillId="4" borderId="40" xfId="0" applyFont="1" applyFill="1" applyBorder="1" applyAlignment="1">
      <alignment horizontal="center" vertical="center"/>
    </xf>
    <xf numFmtId="2" fontId="7" fillId="0" borderId="28" xfId="0" applyNumberFormat="1" applyFont="1" applyBorder="1" applyAlignment="1" applyProtection="1">
      <alignment horizontal="center" vertical="center"/>
      <protection locked="0"/>
    </xf>
    <xf numFmtId="2" fontId="7" fillId="0" borderId="26" xfId="0" applyNumberFormat="1" applyFont="1" applyBorder="1" applyAlignment="1" applyProtection="1">
      <alignment horizontal="center" vertical="center"/>
      <protection locked="0"/>
    </xf>
    <xf numFmtId="2" fontId="7" fillId="0" borderId="29" xfId="0" applyNumberFormat="1" applyFont="1" applyBorder="1" applyAlignment="1" applyProtection="1">
      <alignment horizontal="center" vertical="center"/>
      <protection locked="0"/>
    </xf>
    <xf numFmtId="0" fontId="10" fillId="0" borderId="14"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74" fillId="36" borderId="10" xfId="0" applyFont="1" applyFill="1" applyBorder="1" applyAlignment="1" applyProtection="1">
      <alignment horizontal="center" vertical="center"/>
      <protection hidden="1"/>
    </xf>
    <xf numFmtId="0" fontId="74" fillId="33" borderId="10" xfId="0" applyFont="1" applyFill="1" applyBorder="1" applyAlignment="1" applyProtection="1">
      <alignment horizontal="center" vertical="center"/>
      <protection/>
    </xf>
    <xf numFmtId="14" fontId="5" fillId="33" borderId="28" xfId="0" applyNumberFormat="1" applyFont="1" applyFill="1" applyBorder="1" applyAlignment="1" applyProtection="1">
      <alignment horizontal="center" vertical="center"/>
      <protection/>
    </xf>
    <xf numFmtId="14" fontId="5" fillId="33" borderId="26" xfId="0" applyNumberFormat="1" applyFont="1" applyFill="1" applyBorder="1" applyAlignment="1" applyProtection="1">
      <alignment horizontal="center" vertical="center"/>
      <protection/>
    </xf>
    <xf numFmtId="14" fontId="5" fillId="33" borderId="29" xfId="0" applyNumberFormat="1" applyFont="1" applyFill="1" applyBorder="1" applyAlignment="1" applyProtection="1">
      <alignment horizontal="center" vertical="center"/>
      <protection/>
    </xf>
    <xf numFmtId="0" fontId="6" fillId="0" borderId="0" xfId="0" applyFont="1" applyAlignment="1" applyProtection="1">
      <alignment horizontal="left" vertical="center" wrapText="1"/>
      <protection hidden="1"/>
    </xf>
    <xf numFmtId="0" fontId="5" fillId="33" borderId="10" xfId="0" applyNumberFormat="1" applyFont="1" applyFill="1" applyBorder="1" applyAlignment="1" applyProtection="1">
      <alignment horizontal="center" vertical="center" wrapText="1"/>
      <protection hidden="1"/>
    </xf>
    <xf numFmtId="14" fontId="74" fillId="33" borderId="10" xfId="0" applyNumberFormat="1" applyFont="1" applyFill="1" applyBorder="1" applyAlignment="1" applyProtection="1">
      <alignment horizontal="center" vertical="center" wrapText="1"/>
      <protection hidden="1"/>
    </xf>
    <xf numFmtId="0" fontId="90" fillId="0" borderId="0" xfId="0" applyFont="1" applyAlignment="1" applyProtection="1">
      <alignment horizontal="left" vertical="center"/>
      <protection hidden="1"/>
    </xf>
    <xf numFmtId="0" fontId="73" fillId="0" borderId="0" xfId="0" applyFont="1" applyAlignment="1" applyProtection="1">
      <alignment horizontal="left" vertical="center" wrapText="1"/>
      <protection hidden="1"/>
    </xf>
    <xf numFmtId="0" fontId="3" fillId="0" borderId="14"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90" fillId="0" borderId="14" xfId="0" applyFont="1" applyBorder="1" applyAlignment="1" applyProtection="1">
      <alignment horizontal="left" vertical="center" wrapText="1"/>
      <protection hidden="1"/>
    </xf>
    <xf numFmtId="0" fontId="90" fillId="0" borderId="0" xfId="0" applyFont="1" applyBorder="1" applyAlignment="1" applyProtection="1">
      <alignment horizontal="left" vertical="center" wrapText="1"/>
      <protection hidden="1"/>
    </xf>
    <xf numFmtId="165" fontId="5" fillId="33" borderId="28" xfId="0" applyNumberFormat="1" applyFont="1" applyFill="1" applyBorder="1" applyAlignment="1" applyProtection="1">
      <alignment horizontal="center" vertical="center"/>
      <protection hidden="1"/>
    </xf>
    <xf numFmtId="165" fontId="5" fillId="33" borderId="26" xfId="0" applyNumberFormat="1" applyFont="1" applyFill="1" applyBorder="1" applyAlignment="1" applyProtection="1">
      <alignment horizontal="center" vertical="center"/>
      <protection hidden="1"/>
    </xf>
    <xf numFmtId="165" fontId="5" fillId="33" borderId="29" xfId="0" applyNumberFormat="1" applyFont="1" applyFill="1" applyBorder="1" applyAlignment="1" applyProtection="1">
      <alignment horizontal="center" vertical="center"/>
      <protection hidden="1"/>
    </xf>
    <xf numFmtId="165" fontId="74" fillId="33" borderId="28" xfId="42" applyNumberFormat="1" applyFont="1" applyFill="1" applyBorder="1" applyAlignment="1" applyProtection="1">
      <alignment horizontal="center" vertical="center"/>
      <protection hidden="1"/>
    </xf>
    <xf numFmtId="165" fontId="74" fillId="33" borderId="26" xfId="42" applyNumberFormat="1" applyFont="1" applyFill="1" applyBorder="1" applyAlignment="1" applyProtection="1">
      <alignment horizontal="center" vertical="center"/>
      <protection hidden="1"/>
    </xf>
    <xf numFmtId="165" fontId="74" fillId="33" borderId="29" xfId="42" applyNumberFormat="1" applyFont="1" applyFill="1" applyBorder="1" applyAlignment="1" applyProtection="1">
      <alignment horizontal="center" vertical="center"/>
      <protection hidden="1"/>
    </xf>
    <xf numFmtId="165" fontId="85" fillId="0" borderId="17" xfId="0" applyNumberFormat="1" applyFont="1" applyFill="1" applyBorder="1" applyAlignment="1" applyProtection="1">
      <alignment horizontal="center"/>
      <protection hidden="1"/>
    </xf>
    <xf numFmtId="0" fontId="85" fillId="0" borderId="17" xfId="0" applyFont="1" applyFill="1" applyBorder="1" applyAlignment="1" applyProtection="1">
      <alignment horizontal="center" vertical="center"/>
      <protection hidden="1"/>
    </xf>
    <xf numFmtId="0" fontId="85" fillId="0" borderId="12" xfId="0" applyFont="1" applyFill="1" applyBorder="1" applyAlignment="1" applyProtection="1">
      <alignment horizontal="center" vertical="center"/>
      <protection hidden="1"/>
    </xf>
    <xf numFmtId="165" fontId="74" fillId="33" borderId="28" xfId="0" applyNumberFormat="1" applyFont="1" applyFill="1" applyBorder="1" applyAlignment="1" applyProtection="1">
      <alignment horizontal="center"/>
      <protection hidden="1"/>
    </xf>
    <xf numFmtId="165" fontId="74" fillId="33" borderId="26" xfId="0" applyNumberFormat="1" applyFont="1" applyFill="1" applyBorder="1" applyAlignment="1" applyProtection="1">
      <alignment horizontal="center"/>
      <protection hidden="1"/>
    </xf>
    <xf numFmtId="165" fontId="74" fillId="33" borderId="29" xfId="0" applyNumberFormat="1" applyFont="1" applyFill="1" applyBorder="1" applyAlignment="1" applyProtection="1">
      <alignment horizontal="center"/>
      <protection hidden="1"/>
    </xf>
    <xf numFmtId="165" fontId="85" fillId="33" borderId="28" xfId="0" applyNumberFormat="1" applyFont="1" applyFill="1" applyBorder="1" applyAlignment="1" applyProtection="1">
      <alignment horizontal="center"/>
      <protection hidden="1"/>
    </xf>
    <xf numFmtId="165" fontId="85" fillId="33" borderId="26" xfId="0" applyNumberFormat="1" applyFont="1" applyFill="1" applyBorder="1" applyAlignment="1" applyProtection="1">
      <alignment horizontal="center"/>
      <protection hidden="1"/>
    </xf>
    <xf numFmtId="165" fontId="85" fillId="33" borderId="29" xfId="0" applyNumberFormat="1" applyFont="1" applyFill="1" applyBorder="1" applyAlignment="1" applyProtection="1">
      <alignment horizontal="center"/>
      <protection hidden="1"/>
    </xf>
    <xf numFmtId="165" fontId="74" fillId="0" borderId="28" xfId="42" applyNumberFormat="1" applyFont="1" applyFill="1" applyBorder="1" applyAlignment="1" applyProtection="1">
      <alignment horizontal="center" vertical="center"/>
      <protection hidden="1"/>
    </xf>
    <xf numFmtId="165" fontId="74" fillId="0" borderId="26" xfId="42" applyNumberFormat="1" applyFont="1" applyFill="1" applyBorder="1" applyAlignment="1" applyProtection="1">
      <alignment horizontal="center" vertical="center"/>
      <protection hidden="1"/>
    </xf>
    <xf numFmtId="165" fontId="74" fillId="0" borderId="29" xfId="42" applyNumberFormat="1" applyFont="1" applyFill="1" applyBorder="1" applyAlignment="1" applyProtection="1">
      <alignment horizontal="center" vertical="center"/>
      <protection hidden="1"/>
    </xf>
    <xf numFmtId="0" fontId="74" fillId="4" borderId="31" xfId="0" applyFont="1" applyFill="1" applyBorder="1" applyAlignment="1" applyProtection="1">
      <alignment horizontal="center" vertical="center"/>
      <protection hidden="1"/>
    </xf>
    <xf numFmtId="0" fontId="74" fillId="4" borderId="22" xfId="0" applyFont="1" applyFill="1" applyBorder="1" applyAlignment="1" applyProtection="1">
      <alignment horizontal="center" vertical="center"/>
      <protection hidden="1"/>
    </xf>
    <xf numFmtId="0" fontId="74" fillId="4" borderId="0" xfId="0" applyFont="1" applyFill="1" applyBorder="1" applyAlignment="1" applyProtection="1">
      <alignment horizontal="center" vertical="center"/>
      <protection hidden="1"/>
    </xf>
    <xf numFmtId="0" fontId="74" fillId="4" borderId="11" xfId="0" applyFont="1" applyFill="1" applyBorder="1" applyAlignment="1" applyProtection="1">
      <alignment horizontal="center" vertical="center"/>
      <protection hidden="1"/>
    </xf>
    <xf numFmtId="0" fontId="74" fillId="4" borderId="32" xfId="0" applyFont="1" applyFill="1" applyBorder="1" applyAlignment="1" applyProtection="1">
      <alignment horizontal="center" vertical="center"/>
      <protection hidden="1"/>
    </xf>
    <xf numFmtId="0" fontId="74" fillId="4" borderId="33" xfId="0" applyFont="1" applyFill="1" applyBorder="1" applyAlignment="1" applyProtection="1">
      <alignment horizontal="center" vertical="center"/>
      <protection hidden="1"/>
    </xf>
    <xf numFmtId="0" fontId="74" fillId="4" borderId="34" xfId="0" applyFont="1" applyFill="1" applyBorder="1" applyAlignment="1" applyProtection="1">
      <alignment horizontal="center" vertical="center"/>
      <protection hidden="1"/>
    </xf>
    <xf numFmtId="14" fontId="7" fillId="0" borderId="32" xfId="0" applyNumberFormat="1" applyFont="1" applyFill="1" applyBorder="1" applyAlignment="1" applyProtection="1">
      <alignment horizontal="center" vertical="center"/>
      <protection hidden="1"/>
    </xf>
    <xf numFmtId="14" fontId="7" fillId="0" borderId="33" xfId="0" applyNumberFormat="1" applyFont="1" applyFill="1" applyBorder="1" applyAlignment="1" applyProtection="1">
      <alignment horizontal="center" vertical="center"/>
      <protection hidden="1"/>
    </xf>
    <xf numFmtId="14" fontId="7" fillId="0" borderId="34" xfId="0" applyNumberFormat="1" applyFont="1" applyFill="1" applyBorder="1" applyAlignment="1" applyProtection="1">
      <alignment horizontal="center" vertical="center"/>
      <protection hidden="1"/>
    </xf>
    <xf numFmtId="0" fontId="74" fillId="4" borderId="28" xfId="0" applyFont="1" applyFill="1" applyBorder="1" applyAlignment="1" applyProtection="1">
      <alignment horizontal="center" vertical="center"/>
      <protection hidden="1"/>
    </xf>
    <xf numFmtId="0" fontId="74" fillId="4" borderId="26" xfId="0" applyFont="1" applyFill="1" applyBorder="1" applyAlignment="1" applyProtection="1">
      <alignment horizontal="center" vertical="center"/>
      <protection hidden="1"/>
    </xf>
    <xf numFmtId="0" fontId="74" fillId="4" borderId="29"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protection hidden="1"/>
    </xf>
    <xf numFmtId="0" fontId="7" fillId="0" borderId="26" xfId="0" applyFont="1" applyFill="1" applyBorder="1" applyAlignment="1" applyProtection="1">
      <alignment horizontal="center"/>
      <protection hidden="1"/>
    </xf>
    <xf numFmtId="0" fontId="7" fillId="0" borderId="29" xfId="0" applyFont="1" applyFill="1" applyBorder="1" applyAlignment="1" applyProtection="1">
      <alignment horizontal="center"/>
      <protection hidden="1"/>
    </xf>
    <xf numFmtId="0" fontId="74" fillId="33" borderId="31" xfId="0" applyFont="1" applyFill="1" applyBorder="1" applyAlignment="1" applyProtection="1">
      <alignment horizontal="center" vertical="center"/>
      <protection hidden="1"/>
    </xf>
    <xf numFmtId="0" fontId="74" fillId="33" borderId="22" xfId="0" applyFont="1" applyFill="1" applyBorder="1" applyAlignment="1" applyProtection="1">
      <alignment horizontal="center" vertical="center"/>
      <protection hidden="1"/>
    </xf>
    <xf numFmtId="0" fontId="74" fillId="33" borderId="35" xfId="0" applyFont="1" applyFill="1" applyBorder="1" applyAlignment="1" applyProtection="1">
      <alignment horizontal="center" vertical="center"/>
      <protection hidden="1"/>
    </xf>
    <xf numFmtId="0" fontId="74" fillId="33" borderId="23" xfId="0" applyFont="1" applyFill="1" applyBorder="1" applyAlignment="1" applyProtection="1">
      <alignment horizontal="center" vertical="center"/>
      <protection hidden="1"/>
    </xf>
    <xf numFmtId="0" fontId="74" fillId="33" borderId="32" xfId="0" applyFont="1" applyFill="1" applyBorder="1" applyAlignment="1" applyProtection="1">
      <alignment horizontal="center" vertical="center"/>
      <protection hidden="1"/>
    </xf>
    <xf numFmtId="0" fontId="74" fillId="33" borderId="33" xfId="0" applyFont="1" applyFill="1" applyBorder="1" applyAlignment="1" applyProtection="1">
      <alignment horizontal="center" vertical="center"/>
      <protection hidden="1"/>
    </xf>
    <xf numFmtId="0" fontId="74" fillId="33" borderId="34" xfId="0" applyFont="1" applyFill="1" applyBorder="1" applyAlignment="1" applyProtection="1">
      <alignment horizontal="center" vertical="center"/>
      <protection hidden="1"/>
    </xf>
    <xf numFmtId="0" fontId="74" fillId="33" borderId="36" xfId="0" applyFont="1" applyFill="1" applyBorder="1" applyAlignment="1" applyProtection="1">
      <alignment horizontal="center" vertical="center"/>
      <protection hidden="1"/>
    </xf>
    <xf numFmtId="0" fontId="74" fillId="33" borderId="37" xfId="0" applyFont="1" applyFill="1" applyBorder="1" applyAlignment="1" applyProtection="1">
      <alignment horizontal="center" vertical="center"/>
      <protection hidden="1"/>
    </xf>
    <xf numFmtId="0" fontId="74" fillId="33" borderId="38" xfId="0" applyFont="1" applyFill="1" applyBorder="1" applyAlignment="1" applyProtection="1">
      <alignment horizontal="center" vertical="center"/>
      <protection hidden="1"/>
    </xf>
    <xf numFmtId="0" fontId="7" fillId="0" borderId="36" xfId="0" applyFont="1" applyFill="1" applyBorder="1" applyAlignment="1" applyProtection="1">
      <alignment horizontal="center"/>
      <protection hidden="1"/>
    </xf>
    <xf numFmtId="0" fontId="7" fillId="0" borderId="37" xfId="0" applyFont="1" applyFill="1" applyBorder="1" applyAlignment="1" applyProtection="1">
      <alignment horizontal="center"/>
      <protection hidden="1"/>
    </xf>
    <xf numFmtId="0" fontId="7" fillId="0" borderId="38" xfId="0" applyFont="1" applyFill="1" applyBorder="1" applyAlignment="1" applyProtection="1">
      <alignment horizontal="center"/>
      <protection hidden="1"/>
    </xf>
    <xf numFmtId="0" fontId="74" fillId="4" borderId="35" xfId="0" applyFont="1" applyFill="1" applyBorder="1" applyAlignment="1" applyProtection="1">
      <alignment horizontal="center" vertical="center"/>
      <protection hidden="1"/>
    </xf>
    <xf numFmtId="0" fontId="74" fillId="4" borderId="23" xfId="0" applyFont="1" applyFill="1" applyBorder="1" applyAlignment="1" applyProtection="1">
      <alignment horizontal="center" vertical="center"/>
      <protection hidden="1"/>
    </xf>
    <xf numFmtId="0" fontId="74" fillId="4" borderId="36" xfId="0" applyFont="1" applyFill="1" applyBorder="1" applyAlignment="1" applyProtection="1">
      <alignment horizontal="center" vertical="center"/>
      <protection hidden="1"/>
    </xf>
    <xf numFmtId="0" fontId="74" fillId="4" borderId="37" xfId="0" applyFont="1" applyFill="1" applyBorder="1" applyAlignment="1" applyProtection="1">
      <alignment horizontal="center" vertical="center"/>
      <protection hidden="1"/>
    </xf>
    <xf numFmtId="0" fontId="74" fillId="4" borderId="38" xfId="0" applyFont="1" applyFill="1" applyBorder="1" applyAlignment="1" applyProtection="1">
      <alignment horizontal="center" vertical="center"/>
      <protection hidden="1"/>
    </xf>
    <xf numFmtId="0" fontId="74" fillId="33" borderId="39" xfId="0" applyFont="1" applyFill="1" applyBorder="1" applyAlignment="1" applyProtection="1">
      <alignment horizontal="center" vertical="center"/>
      <protection hidden="1"/>
    </xf>
    <xf numFmtId="0" fontId="74" fillId="33" borderId="40" xfId="0" applyFont="1" applyFill="1" applyBorder="1" applyAlignment="1" applyProtection="1">
      <alignment horizontal="center" vertical="center"/>
      <protection hidden="1"/>
    </xf>
    <xf numFmtId="14" fontId="7" fillId="0" borderId="28" xfId="0" applyNumberFormat="1" applyFont="1" applyFill="1" applyBorder="1" applyAlignment="1" applyProtection="1">
      <alignment horizontal="center" vertical="center"/>
      <protection hidden="1"/>
    </xf>
    <xf numFmtId="14" fontId="7" fillId="0" borderId="26" xfId="0" applyNumberFormat="1" applyFont="1" applyFill="1" applyBorder="1" applyAlignment="1" applyProtection="1">
      <alignment horizontal="center" vertical="center"/>
      <protection hidden="1"/>
    </xf>
    <xf numFmtId="14" fontId="7" fillId="0" borderId="29" xfId="0" applyNumberFormat="1" applyFont="1" applyFill="1" applyBorder="1" applyAlignment="1" applyProtection="1">
      <alignment horizontal="center" vertical="center"/>
      <protection hidden="1"/>
    </xf>
    <xf numFmtId="165" fontId="7" fillId="0" borderId="28" xfId="0" applyNumberFormat="1" applyFont="1" applyFill="1" applyBorder="1" applyAlignment="1" applyProtection="1">
      <alignment horizontal="center" vertical="center"/>
      <protection hidden="1"/>
    </xf>
    <xf numFmtId="165" fontId="7" fillId="0" borderId="26" xfId="0" applyNumberFormat="1" applyFont="1" applyFill="1" applyBorder="1" applyAlignment="1" applyProtection="1">
      <alignment horizontal="center" vertical="center"/>
      <protection hidden="1"/>
    </xf>
    <xf numFmtId="165" fontId="7" fillId="0" borderId="29" xfId="0" applyNumberFormat="1" applyFont="1" applyFill="1" applyBorder="1" applyAlignment="1" applyProtection="1">
      <alignment horizontal="center" vertical="center"/>
      <protection hidden="1"/>
    </xf>
    <xf numFmtId="0" fontId="73" fillId="0" borderId="28" xfId="0" applyFont="1" applyBorder="1" applyAlignment="1" applyProtection="1">
      <alignment horizontal="center" vertical="center"/>
      <protection hidden="1"/>
    </xf>
    <xf numFmtId="0" fontId="73" fillId="0" borderId="26" xfId="0" applyFont="1" applyBorder="1" applyAlignment="1" applyProtection="1">
      <alignment horizontal="center" vertical="center"/>
      <protection hidden="1"/>
    </xf>
    <xf numFmtId="0" fontId="73" fillId="0" borderId="29" xfId="0" applyFont="1" applyBorder="1" applyAlignment="1" applyProtection="1">
      <alignment horizontal="center" vertical="center"/>
      <protection hidden="1"/>
    </xf>
    <xf numFmtId="165" fontId="7" fillId="33" borderId="28" xfId="0" applyNumberFormat="1" applyFont="1" applyFill="1" applyBorder="1" applyAlignment="1" applyProtection="1">
      <alignment horizontal="center" vertical="center"/>
      <protection hidden="1"/>
    </xf>
    <xf numFmtId="165" fontId="7" fillId="33" borderId="26" xfId="0" applyNumberFormat="1" applyFont="1" applyFill="1" applyBorder="1" applyAlignment="1" applyProtection="1">
      <alignment horizontal="center" vertical="center"/>
      <protection hidden="1"/>
    </xf>
    <xf numFmtId="165" fontId="7" fillId="33" borderId="29" xfId="0" applyNumberFormat="1" applyFont="1" applyFill="1" applyBorder="1" applyAlignment="1" applyProtection="1">
      <alignment horizontal="center" vertical="center"/>
      <protection hidden="1"/>
    </xf>
    <xf numFmtId="0" fontId="74" fillId="4" borderId="39" xfId="0" applyFont="1" applyFill="1" applyBorder="1" applyAlignment="1" applyProtection="1">
      <alignment horizontal="center" vertical="center"/>
      <protection hidden="1"/>
    </xf>
    <xf numFmtId="0" fontId="74" fillId="4" borderId="40"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14" fontId="7" fillId="33" borderId="28" xfId="0" applyNumberFormat="1" applyFont="1" applyFill="1" applyBorder="1" applyAlignment="1" applyProtection="1">
      <alignment horizontal="center" vertical="center"/>
      <protection hidden="1"/>
    </xf>
    <xf numFmtId="14" fontId="7" fillId="33" borderId="26" xfId="0" applyNumberFormat="1" applyFont="1" applyFill="1" applyBorder="1" applyAlignment="1" applyProtection="1">
      <alignment horizontal="center" vertical="center"/>
      <protection hidden="1"/>
    </xf>
    <xf numFmtId="14" fontId="7" fillId="33" borderId="29" xfId="0" applyNumberFormat="1" applyFont="1" applyFill="1" applyBorder="1" applyAlignment="1" applyProtection="1">
      <alignment horizontal="center" vertical="center"/>
      <protection hidden="1"/>
    </xf>
    <xf numFmtId="0" fontId="74" fillId="33" borderId="10" xfId="0" applyFont="1" applyFill="1" applyBorder="1" applyAlignment="1" applyProtection="1">
      <alignment horizontal="center" vertical="center"/>
      <protection hidden="1"/>
    </xf>
    <xf numFmtId="0" fontId="78" fillId="38" borderId="0" xfId="0" applyFont="1" applyFill="1" applyAlignment="1" applyProtection="1">
      <alignment horizontal="left" vertical="center" wrapText="1"/>
      <protection hidden="1"/>
    </xf>
    <xf numFmtId="0" fontId="76" fillId="33" borderId="10" xfId="0" applyFont="1" applyFill="1" applyBorder="1" applyAlignment="1" applyProtection="1">
      <alignment horizontal="center" vertical="center" wrapText="1"/>
      <protection hidden="1"/>
    </xf>
    <xf numFmtId="0" fontId="64" fillId="33" borderId="10" xfId="52" applyFill="1" applyBorder="1" applyAlignment="1" applyProtection="1">
      <alignment horizontal="center" vertical="center" wrapText="1"/>
      <protection hidden="1"/>
    </xf>
    <xf numFmtId="0" fontId="76" fillId="0" borderId="10" xfId="0" applyFont="1" applyBorder="1" applyAlignment="1" applyProtection="1">
      <alignment horizontal="center" vertical="center" wrapText="1"/>
      <protection hidden="1" locked="0"/>
    </xf>
    <xf numFmtId="0" fontId="76" fillId="33" borderId="10" xfId="0" applyNumberFormat="1" applyFont="1" applyFill="1" applyBorder="1" applyAlignment="1" applyProtection="1">
      <alignment horizontal="center" vertical="center" wrapText="1"/>
      <protection hidden="1"/>
    </xf>
    <xf numFmtId="164" fontId="76" fillId="0" borderId="10" xfId="0" applyNumberFormat="1" applyFont="1" applyFill="1" applyBorder="1" applyAlignment="1" applyProtection="1">
      <alignment horizontal="center" vertical="center" wrapText="1"/>
      <protection hidden="1" locked="0"/>
    </xf>
    <xf numFmtId="0" fontId="78" fillId="35" borderId="0" xfId="0" applyFont="1" applyFill="1" applyAlignment="1" applyProtection="1">
      <alignment horizontal="left" vertical="center" wrapText="1"/>
      <protection/>
    </xf>
    <xf numFmtId="0" fontId="81" fillId="33" borderId="10" xfId="0" applyFont="1" applyFill="1" applyBorder="1" applyAlignment="1" applyProtection="1">
      <alignment horizontal="center" vertical="center" wrapText="1"/>
      <protection hidden="1"/>
    </xf>
    <xf numFmtId="14" fontId="87" fillId="0" borderId="28" xfId="0" applyNumberFormat="1" applyFont="1" applyBorder="1" applyAlignment="1" applyProtection="1">
      <alignment horizontal="left" vertical="center" wrapText="1"/>
      <protection hidden="1"/>
    </xf>
    <xf numFmtId="0" fontId="98" fillId="0" borderId="10" xfId="0" applyFont="1" applyBorder="1" applyAlignment="1" applyProtection="1">
      <alignment horizontal="center" vertical="center" wrapText="1"/>
      <protection locked="0"/>
    </xf>
    <xf numFmtId="0" fontId="74" fillId="33" borderId="10" xfId="0" applyFont="1" applyFill="1" applyBorder="1" applyAlignment="1" applyProtection="1">
      <alignment horizontal="center" vertical="center" wrapText="1"/>
      <protection/>
    </xf>
    <xf numFmtId="0" fontId="81" fillId="33" borderId="10" xfId="0" applyFont="1" applyFill="1" applyBorder="1" applyAlignment="1" applyProtection="1">
      <alignment horizontal="left"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3">
    <dxf>
      <fill>
        <patternFill>
          <bgColor rgb="FFFFFF00"/>
        </patternFill>
      </fill>
    </dxf>
    <dxf>
      <fill>
        <patternFill>
          <bgColor rgb="FFFFFF00"/>
        </patternFill>
      </fill>
    </dxf>
    <dxf>
      <fill>
        <patternFill>
          <bgColor rgb="FFFFFF00"/>
        </patternFill>
      </fill>
    </dxf>
    <dxf>
      <fill>
        <patternFill>
          <bgColor rgb="FFFFFF00"/>
        </patternFill>
      </fill>
    </dxf>
    <dxf>
      <font>
        <name val="Cambria"/>
        <family val="1"/>
        <color theme="0" tint="-0.04997999966144562"/>
      </font>
      <fill>
        <patternFill patternType="solid">
          <bgColor theme="0" tint="-0.04997999966144562"/>
        </patternFill>
      </fill>
      <border>
        <left/>
        <right/>
        <top/>
        <bottom/>
      </border>
    </dxf>
    <dxf>
      <font>
        <name val="Cambria"/>
        <family val="1"/>
        <color theme="0" tint="-0.04997999966144562"/>
      </font>
      <fill>
        <patternFill patternType="solid">
          <bgColor theme="0" tint="-0.04997999966144562"/>
        </patternFill>
      </fill>
      <border>
        <left/>
        <right/>
        <top/>
        <bottom/>
      </border>
    </dxf>
    <dxf>
      <font>
        <color auto="1"/>
      </font>
      <fill>
        <patternFill patternType="solid">
          <bgColor theme="3" tint="0.5999600291252136"/>
        </patternFill>
      </fill>
      <border>
        <left style="thin"/>
        <right style="thin"/>
        <top style="thin"/>
        <bottom style="thin"/>
      </border>
    </dxf>
    <dxf>
      <border>
        <left style="thin"/>
        <right style="thin"/>
        <top style="thin"/>
        <bottom style="thin"/>
      </border>
    </dxf>
    <dxf>
      <font>
        <color theme="1"/>
      </font>
      <fill>
        <patternFill patternType="solid">
          <bgColor theme="0"/>
        </patternFill>
      </fill>
      <border>
        <left style="thin"/>
        <right style="thin"/>
        <top style="thin"/>
        <bottom style="thin"/>
      </border>
    </dxf>
    <dxf>
      <font>
        <name val="Cambria"/>
        <family val="1"/>
        <color theme="0" tint="-0.04997999966144562"/>
      </font>
      <fill>
        <patternFill patternType="solid">
          <bgColor theme="0" tint="-0.04997999966144562"/>
        </patternFill>
      </fill>
      <border>
        <left/>
        <right/>
        <top/>
        <bottom/>
      </border>
    </dxf>
    <dxf>
      <font>
        <name val="Cambria"/>
        <family val="1"/>
        <color theme="0" tint="-0.04997999966144562"/>
      </font>
      <fill>
        <patternFill patternType="solid">
          <bgColor theme="0" tint="-0.04997999966144562"/>
        </patternFill>
      </fill>
      <border>
        <left/>
        <right/>
        <top/>
        <bottom/>
      </border>
    </dxf>
    <dxf>
      <font>
        <color auto="1"/>
      </font>
      <fill>
        <patternFill patternType="solid">
          <bgColor theme="3" tint="0.5999600291252136"/>
        </patternFill>
      </fill>
      <border>
        <left style="thin"/>
        <right style="thin"/>
        <top style="thin"/>
        <bottom style="thin"/>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0" tint="-0.04997999966144562"/>
      </font>
      <fill>
        <patternFill>
          <bgColor theme="0" tint="-0.04997999966144562"/>
        </patternFill>
      </fill>
      <border>
        <left/>
        <right/>
        <top/>
        <bottom/>
      </border>
    </dxf>
    <dxf>
      <font>
        <name val="Cambria"/>
        <color theme="0" tint="-0.04997999966144562"/>
      </font>
      <fill>
        <patternFill patternType="solid">
          <bgColor theme="0" tint="-0.04997999966144562"/>
        </patternFill>
      </fill>
      <border>
        <left/>
        <right/>
        <top/>
        <bottom style="thin"/>
      </border>
    </dxf>
    <dxf>
      <font>
        <name val="Cambria"/>
        <color theme="0" tint="-0.04997999966144562"/>
      </font>
      <fill>
        <patternFill patternType="solid">
          <bgColor theme="0" tint="-0.04997999966144562"/>
        </patternFill>
      </fill>
      <border>
        <left/>
        <right/>
        <top/>
        <bottom/>
      </border>
    </dxf>
    <dxf>
      <font>
        <name val="Cambria"/>
        <color theme="0" tint="-0.04997999966144562"/>
      </font>
      <fill>
        <patternFill patternType="solid">
          <bgColor theme="0" tint="-0.04997999966144562"/>
        </patternFill>
      </fill>
      <border>
        <left/>
        <right/>
        <top style="thin"/>
        <bottom/>
      </border>
    </dxf>
    <dxf>
      <fill>
        <patternFill>
          <bgColor rgb="FFFFFF00"/>
        </patternFill>
      </fill>
    </dxf>
    <dxf>
      <font>
        <name val="Cambria"/>
        <color theme="0" tint="-0.04997999966144562"/>
      </font>
      <fill>
        <patternFill patternType="solid">
          <bgColor theme="0" tint="-0.04997999966144562"/>
        </patternFill>
      </fill>
    </dxf>
    <dxf>
      <font>
        <color theme="0" tint="-0.04997999966144562"/>
      </font>
      <fill>
        <patternFill>
          <bgColor theme="0" tint="-0.04997999966144562"/>
        </patternFill>
      </fill>
      <border>
        <left/>
        <right/>
        <top/>
        <bottom/>
      </border>
    </dxf>
    <dxf>
      <font>
        <name val="Cambria"/>
        <color theme="0" tint="-0.04997999966144562"/>
      </font>
      <fill>
        <patternFill>
          <bgColor theme="0" tint="-0.04997999966144562"/>
        </patternFill>
      </fill>
      <border>
        <left style="thin"/>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04997999966144562"/>
        </patternFill>
      </fill>
      <border>
        <left style="thin"/>
        <right style="thin"/>
        <top style="thin"/>
        <bottom style="thin"/>
      </border>
    </dxf>
    <dxf>
      <fill>
        <patternFill>
          <bgColor theme="0" tint="-0.04997999966144562"/>
        </patternFill>
      </fill>
      <border>
        <left style="thin">
          <color rgb="FF000000"/>
        </left>
        <right style="thin">
          <color rgb="FF000000"/>
        </right>
        <top style="thin"/>
        <bottom style="thin">
          <color rgb="FF000000"/>
        </bottom>
      </border>
    </dxf>
    <dxf>
      <font>
        <color theme="0" tint="-0.04997999966144562"/>
      </font>
      <fill>
        <patternFill>
          <bgColor theme="0" tint="-0.04997999966144562"/>
        </patternFill>
      </fill>
      <border>
        <left style="thin">
          <color rgb="FF000000"/>
        </left>
        <right>
          <color rgb="FF000000"/>
        </right>
        <top/>
        <bottom>
          <color rgb="FF000000"/>
        </bottom>
      </border>
    </dxf>
    <dxf>
      <font>
        <color theme="0" tint="-0.04997999966144562"/>
      </font>
      <fill>
        <patternFill>
          <bgColor theme="0" tint="-0.04997999966144562"/>
        </patternFill>
      </fill>
      <border>
        <left>
          <color rgb="FF000000"/>
        </left>
        <right>
          <color rgb="FF000000"/>
        </right>
        <top/>
        <bottom>
          <color rgb="FF000000"/>
        </bottom>
      </border>
    </dxf>
    <dxf>
      <font>
        <color theme="0" tint="-0.04997999966144562"/>
      </font>
      <fill>
        <patternFill patternType="solid">
          <bgColor theme="0" tint="-0.04997999966144562"/>
        </patternFill>
      </fill>
      <border/>
    </dxf>
    <dxf>
      <font>
        <color theme="0" tint="-0.04997999966144562"/>
      </font>
      <fill>
        <patternFill patternType="solid">
          <bgColor theme="0" tint="-0.04997999966144562"/>
        </patternFill>
      </fill>
      <border>
        <left>
          <color rgb="FF000000"/>
        </left>
        <right>
          <color rgb="FF000000"/>
        </right>
        <top style="thin"/>
        <bottom>
          <color rgb="FF000000"/>
        </bottom>
      </border>
    </dxf>
    <dxf>
      <font>
        <color theme="0" tint="-0.04997999966144562"/>
      </font>
      <fill>
        <patternFill patternType="solid">
          <bgColor theme="0" tint="-0.04997999966144562"/>
        </patternFill>
      </fill>
      <border>
        <left>
          <color rgb="FF000000"/>
        </left>
        <right>
          <color rgb="FF000000"/>
        </right>
        <top/>
        <bottom>
          <color rgb="FF000000"/>
        </bottom>
      </border>
    </dxf>
    <dxf>
      <font>
        <color theme="0" tint="-0.04997999966144562"/>
      </font>
      <fill>
        <patternFill patternType="solid">
          <bgColor theme="0" tint="-0.04997999966144562"/>
        </patternFill>
      </fill>
      <border>
        <left>
          <color rgb="FF000000"/>
        </left>
        <right>
          <color rgb="FF000000"/>
        </right>
        <top/>
        <bottom style="thin">
          <color rgb="FF000000"/>
        </bottom>
      </border>
    </dxf>
    <dxf>
      <font>
        <color theme="1"/>
      </font>
      <fill>
        <patternFill patternType="solid">
          <bgColor theme="0" tint="-0.04997999966144562"/>
        </patternFill>
      </fill>
      <border/>
    </dxf>
    <dxf>
      <font>
        <color auto="1"/>
      </font>
      <fill>
        <patternFill patternType="solid">
          <bgColor theme="3" tint="0.5999600291252136"/>
        </patternFill>
      </fill>
      <border>
        <left style="thin">
          <color rgb="FF000000"/>
        </left>
        <right style="thin">
          <color rgb="FF000000"/>
        </right>
        <top style="thin"/>
        <bottom style="thin">
          <color rgb="FF000000"/>
        </bottom>
      </border>
    </dxf>
    <dxf>
      <font>
        <color theme="1"/>
      </font>
      <fill>
        <patternFill patternType="solid">
          <bgColor theme="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171450</xdr:rowOff>
    </xdr:from>
    <xdr:to>
      <xdr:col>0</xdr:col>
      <xdr:colOff>8601075</xdr:colOff>
      <xdr:row>54</xdr:row>
      <xdr:rowOff>171450</xdr:rowOff>
    </xdr:to>
    <xdr:pic>
      <xdr:nvPicPr>
        <xdr:cNvPr id="1" name="Picture 1"/>
        <xdr:cNvPicPr preferRelativeResize="1">
          <a:picLocks noChangeAspect="1"/>
        </xdr:cNvPicPr>
      </xdr:nvPicPr>
      <xdr:blipFill>
        <a:blip r:embed="rId1"/>
        <a:srcRect r="20324"/>
        <a:stretch>
          <a:fillRect/>
        </a:stretch>
      </xdr:blipFill>
      <xdr:spPr>
        <a:xfrm>
          <a:off x="0" y="6038850"/>
          <a:ext cx="8601075" cy="5314950"/>
        </a:xfrm>
        <a:prstGeom prst="rect">
          <a:avLst/>
        </a:prstGeom>
        <a:noFill/>
        <a:ln w="9525" cmpd="sng">
          <a:noFill/>
        </a:ln>
      </xdr:spPr>
    </xdr:pic>
    <xdr:clientData/>
  </xdr:twoCellAnchor>
  <xdr:twoCellAnchor editAs="oneCell">
    <xdr:from>
      <xdr:col>0</xdr:col>
      <xdr:colOff>219075</xdr:colOff>
      <xdr:row>15</xdr:row>
      <xdr:rowOff>180975</xdr:rowOff>
    </xdr:from>
    <xdr:to>
      <xdr:col>0</xdr:col>
      <xdr:colOff>8601075</xdr:colOff>
      <xdr:row>20</xdr:row>
      <xdr:rowOff>95250</xdr:rowOff>
    </xdr:to>
    <xdr:pic>
      <xdr:nvPicPr>
        <xdr:cNvPr id="2" name="Picture 1"/>
        <xdr:cNvPicPr preferRelativeResize="1">
          <a:picLocks noChangeAspect="1"/>
        </xdr:cNvPicPr>
      </xdr:nvPicPr>
      <xdr:blipFill>
        <a:blip r:embed="rId2"/>
        <a:stretch>
          <a:fillRect/>
        </a:stretch>
      </xdr:blipFill>
      <xdr:spPr>
        <a:xfrm>
          <a:off x="219075" y="4095750"/>
          <a:ext cx="83820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W52"/>
  <sheetViews>
    <sheetView showGridLines="0" showRowColHeaders="0" tabSelected="1" view="pageLayout" showRuler="0" workbookViewId="0" topLeftCell="A1">
      <selection activeCell="F2" sqref="F2:O2"/>
    </sheetView>
  </sheetViews>
  <sheetFormatPr defaultColWidth="0.85546875" defaultRowHeight="19.5" customHeight="1"/>
  <cols>
    <col min="1" max="1" width="2.421875" style="31" customWidth="1"/>
    <col min="2" max="21" width="6.140625" style="29" customWidth="1"/>
    <col min="22" max="22" width="2.421875" style="31" customWidth="1"/>
    <col min="23" max="23" width="4.28125" style="29" hidden="1" customWidth="1"/>
    <col min="24" max="24" width="4.28125" style="29" customWidth="1"/>
    <col min="25" max="16384" width="0.85546875" style="29" customWidth="1"/>
  </cols>
  <sheetData>
    <row r="1" spans="1:22" ht="5.25" customHeight="1">
      <c r="A1" s="123"/>
      <c r="B1" s="123"/>
      <c r="C1" s="123"/>
      <c r="D1" s="123"/>
      <c r="E1" s="123"/>
      <c r="F1" s="123"/>
      <c r="G1" s="123"/>
      <c r="H1" s="123"/>
      <c r="I1" s="123"/>
      <c r="J1" s="123"/>
      <c r="K1" s="123"/>
      <c r="L1" s="123"/>
      <c r="M1" s="123"/>
      <c r="N1" s="123"/>
      <c r="O1" s="123"/>
      <c r="P1" s="123"/>
      <c r="Q1" s="123"/>
      <c r="R1" s="123"/>
      <c r="S1" s="123"/>
      <c r="T1" s="123"/>
      <c r="U1" s="123"/>
      <c r="V1" s="123"/>
    </row>
    <row r="2" spans="1:22" ht="19.5" customHeight="1">
      <c r="A2" s="123"/>
      <c r="B2" s="177" t="s">
        <v>0</v>
      </c>
      <c r="C2" s="178"/>
      <c r="D2" s="178"/>
      <c r="E2" s="179"/>
      <c r="F2" s="238"/>
      <c r="G2" s="238"/>
      <c r="H2" s="238"/>
      <c r="I2" s="238"/>
      <c r="J2" s="238"/>
      <c r="K2" s="238"/>
      <c r="L2" s="238"/>
      <c r="M2" s="238"/>
      <c r="N2" s="238"/>
      <c r="O2" s="238"/>
      <c r="P2" s="194" t="s">
        <v>56</v>
      </c>
      <c r="Q2" s="195"/>
      <c r="R2" s="196"/>
      <c r="S2" s="28"/>
      <c r="T2" s="28"/>
      <c r="U2" s="28"/>
      <c r="V2" s="141" t="s">
        <v>78</v>
      </c>
    </row>
    <row r="3" spans="1:23" ht="15" customHeight="1">
      <c r="A3" s="123"/>
      <c r="B3" s="181" t="s">
        <v>76</v>
      </c>
      <c r="C3" s="181"/>
      <c r="D3" s="181"/>
      <c r="E3" s="181"/>
      <c r="F3" s="181"/>
      <c r="G3" s="181"/>
      <c r="H3" s="181"/>
      <c r="I3" s="181"/>
      <c r="J3" s="181"/>
      <c r="K3" s="181"/>
      <c r="L3" s="181"/>
      <c r="M3" s="181"/>
      <c r="N3" s="181"/>
      <c r="O3" s="181"/>
      <c r="P3" s="181"/>
      <c r="Q3" s="181"/>
      <c r="R3" s="181"/>
      <c r="S3" s="181"/>
      <c r="T3" s="181"/>
      <c r="U3" s="181"/>
      <c r="V3" s="123"/>
      <c r="W3" s="30"/>
    </row>
    <row r="4" spans="1:23" ht="19.5" customHeight="1">
      <c r="A4" s="123"/>
      <c r="B4" s="199" t="s">
        <v>43</v>
      </c>
      <c r="C4" s="199"/>
      <c r="D4" s="199"/>
      <c r="E4" s="199"/>
      <c r="F4" s="199"/>
      <c r="G4" s="199"/>
      <c r="H4" s="199"/>
      <c r="I4" s="199"/>
      <c r="J4" s="199"/>
      <c r="K4" s="199"/>
      <c r="L4" s="199"/>
      <c r="M4" s="199"/>
      <c r="N4" s="199"/>
      <c r="O4" s="199"/>
      <c r="P4" s="199"/>
      <c r="Q4" s="199"/>
      <c r="R4" s="199"/>
      <c r="S4" s="199"/>
      <c r="T4" s="199"/>
      <c r="U4" s="199"/>
      <c r="V4" s="123"/>
      <c r="W4" s="32"/>
    </row>
    <row r="5" spans="1:23" ht="19.5" customHeight="1">
      <c r="A5" s="123"/>
      <c r="B5" s="174" t="s">
        <v>5</v>
      </c>
      <c r="C5" s="193"/>
      <c r="D5" s="33"/>
      <c r="E5" s="174" t="s">
        <v>7</v>
      </c>
      <c r="F5" s="174"/>
      <c r="G5" s="174"/>
      <c r="H5" s="182"/>
      <c r="I5" s="182"/>
      <c r="J5" s="182"/>
      <c r="K5" s="182"/>
      <c r="L5" s="182"/>
      <c r="M5" s="182"/>
      <c r="N5" s="183" t="s">
        <v>6</v>
      </c>
      <c r="O5" s="184"/>
      <c r="P5" s="182"/>
      <c r="Q5" s="182"/>
      <c r="R5" s="182"/>
      <c r="S5" s="182"/>
      <c r="T5" s="182"/>
      <c r="U5" s="182"/>
      <c r="V5" s="123"/>
      <c r="W5" s="32"/>
    </row>
    <row r="6" spans="1:23" ht="19.5" customHeight="1">
      <c r="A6" s="123"/>
      <c r="B6" s="190" t="s">
        <v>54</v>
      </c>
      <c r="C6" s="191"/>
      <c r="D6" s="191"/>
      <c r="E6" s="192"/>
      <c r="F6" s="182"/>
      <c r="G6" s="182"/>
      <c r="H6" s="182"/>
      <c r="I6" s="182"/>
      <c r="J6" s="182"/>
      <c r="K6" s="182"/>
      <c r="L6" s="182"/>
      <c r="M6" s="182"/>
      <c r="N6" s="190" t="s">
        <v>1</v>
      </c>
      <c r="O6" s="191"/>
      <c r="P6" s="192"/>
      <c r="Q6" s="180"/>
      <c r="R6" s="180"/>
      <c r="S6" s="180"/>
      <c r="T6" s="197" t="s">
        <v>45</v>
      </c>
      <c r="U6" s="198"/>
      <c r="V6" s="140"/>
      <c r="W6" s="32"/>
    </row>
    <row r="7" spans="1:23" ht="19.5" customHeight="1">
      <c r="A7" s="123"/>
      <c r="B7" s="174" t="s">
        <v>55</v>
      </c>
      <c r="C7" s="174"/>
      <c r="D7" s="174"/>
      <c r="E7" s="174"/>
      <c r="F7" s="182"/>
      <c r="G7" s="182"/>
      <c r="H7" s="182"/>
      <c r="I7" s="182"/>
      <c r="J7" s="182"/>
      <c r="K7" s="182"/>
      <c r="L7" s="182"/>
      <c r="M7" s="182"/>
      <c r="N7" s="183" t="s">
        <v>10</v>
      </c>
      <c r="O7" s="184"/>
      <c r="P7" s="182"/>
      <c r="Q7" s="182"/>
      <c r="R7" s="182"/>
      <c r="S7" s="182"/>
      <c r="T7" s="182"/>
      <c r="U7" s="182"/>
      <c r="V7" s="123"/>
      <c r="W7" s="32"/>
    </row>
    <row r="8" spans="1:23" s="31" customFormat="1" ht="5.25" customHeight="1">
      <c r="A8" s="123"/>
      <c r="B8" s="125"/>
      <c r="C8" s="126"/>
      <c r="D8" s="126"/>
      <c r="E8" s="127"/>
      <c r="F8" s="127"/>
      <c r="G8" s="127"/>
      <c r="H8" s="127"/>
      <c r="I8" s="127"/>
      <c r="J8" s="127"/>
      <c r="K8" s="127"/>
      <c r="L8" s="127"/>
      <c r="M8" s="125"/>
      <c r="N8" s="126"/>
      <c r="O8" s="128"/>
      <c r="P8" s="128"/>
      <c r="Q8" s="128"/>
      <c r="R8" s="128"/>
      <c r="S8" s="128"/>
      <c r="T8" s="129"/>
      <c r="U8" s="129"/>
      <c r="V8" s="123"/>
      <c r="W8" s="24" t="s">
        <v>62</v>
      </c>
    </row>
    <row r="9" spans="1:23" ht="19.5" customHeight="1">
      <c r="A9" s="123"/>
      <c r="B9" s="199" t="s">
        <v>44</v>
      </c>
      <c r="C9" s="199"/>
      <c r="D9" s="199"/>
      <c r="E9" s="199"/>
      <c r="F9" s="199"/>
      <c r="G9" s="199"/>
      <c r="H9" s="199"/>
      <c r="I9" s="199"/>
      <c r="J9" s="199"/>
      <c r="K9" s="199"/>
      <c r="L9" s="199"/>
      <c r="M9" s="199"/>
      <c r="N9" s="199"/>
      <c r="O9" s="199"/>
      <c r="P9" s="199"/>
      <c r="Q9" s="199"/>
      <c r="R9" s="199"/>
      <c r="S9" s="199"/>
      <c r="T9" s="199"/>
      <c r="U9" s="199"/>
      <c r="V9" s="123"/>
      <c r="W9" s="24" t="s">
        <v>48</v>
      </c>
    </row>
    <row r="10" spans="1:23" s="31" customFormat="1" ht="5.25" customHeight="1">
      <c r="A10" s="123"/>
      <c r="B10" s="124"/>
      <c r="C10" s="124"/>
      <c r="D10" s="124"/>
      <c r="E10" s="124"/>
      <c r="F10" s="124"/>
      <c r="G10" s="124"/>
      <c r="H10" s="124"/>
      <c r="I10" s="124"/>
      <c r="J10" s="124"/>
      <c r="K10" s="124"/>
      <c r="L10" s="124"/>
      <c r="M10" s="124"/>
      <c r="N10" s="124"/>
      <c r="O10" s="124"/>
      <c r="P10" s="124"/>
      <c r="Q10" s="124"/>
      <c r="R10" s="124"/>
      <c r="S10" s="124"/>
      <c r="T10" s="124"/>
      <c r="U10" s="124"/>
      <c r="V10" s="123"/>
      <c r="W10" s="24" t="s">
        <v>9</v>
      </c>
    </row>
    <row r="11" spans="1:23" ht="19.5" customHeight="1">
      <c r="A11" s="123"/>
      <c r="B11" s="130"/>
      <c r="C11" s="130"/>
      <c r="D11" s="130"/>
      <c r="E11" s="130"/>
      <c r="F11" s="130"/>
      <c r="G11" s="130"/>
      <c r="H11" s="135"/>
      <c r="I11" s="203" t="s">
        <v>49</v>
      </c>
      <c r="J11" s="204"/>
      <c r="K11" s="204"/>
      <c r="L11" s="204"/>
      <c r="M11" s="204"/>
      <c r="N11" s="204"/>
      <c r="O11" s="215"/>
      <c r="P11" s="216"/>
      <c r="Q11" s="217"/>
      <c r="R11" s="126"/>
      <c r="S11" s="208" t="s">
        <v>13</v>
      </c>
      <c r="T11" s="208"/>
      <c r="U11" s="13">
        <f>IF(Date_Left&lt;&gt;"",INT(YEARFRAC(dob,Date_Left)),"")</f>
      </c>
      <c r="V11" s="123"/>
      <c r="W11" s="148" t="s">
        <v>47</v>
      </c>
    </row>
    <row r="12" spans="1:23" ht="19.5" customHeight="1">
      <c r="A12" s="123"/>
      <c r="B12" s="213" t="s">
        <v>61</v>
      </c>
      <c r="C12" s="213"/>
      <c r="D12" s="213"/>
      <c r="E12" s="213"/>
      <c r="F12" s="213"/>
      <c r="G12" s="213"/>
      <c r="H12" s="131"/>
      <c r="I12" s="132"/>
      <c r="J12" s="133"/>
      <c r="K12" s="133"/>
      <c r="L12" s="133"/>
      <c r="M12" s="133"/>
      <c r="N12" s="133"/>
      <c r="O12" s="214" t="s">
        <v>45</v>
      </c>
      <c r="P12" s="214"/>
      <c r="Q12" s="214"/>
      <c r="R12" s="149"/>
      <c r="S12" s="133"/>
      <c r="T12" s="133"/>
      <c r="U12" s="133"/>
      <c r="V12" s="123"/>
      <c r="W12" s="24" t="s">
        <v>53</v>
      </c>
    </row>
    <row r="13" spans="1:23" ht="25.5" customHeight="1">
      <c r="A13" s="123"/>
      <c r="B13" s="200" t="s">
        <v>117</v>
      </c>
      <c r="C13" s="201"/>
      <c r="D13" s="201"/>
      <c r="E13" s="201"/>
      <c r="F13" s="201"/>
      <c r="G13" s="202"/>
      <c r="H13" s="147"/>
      <c r="I13" s="219" t="s">
        <v>58</v>
      </c>
      <c r="J13" s="219"/>
      <c r="K13" s="219"/>
      <c r="L13" s="219"/>
      <c r="M13" s="219"/>
      <c r="N13" s="219"/>
      <c r="O13" s="219"/>
      <c r="P13" s="219"/>
      <c r="Q13" s="219"/>
      <c r="R13" s="219"/>
      <c r="S13" s="219"/>
      <c r="T13" s="219"/>
      <c r="U13" s="25"/>
      <c r="V13" s="123"/>
      <c r="W13" s="24"/>
    </row>
    <row r="14" spans="1:23" ht="25.5" customHeight="1">
      <c r="A14" s="123"/>
      <c r="B14" s="200" t="s">
        <v>57</v>
      </c>
      <c r="C14" s="201"/>
      <c r="D14" s="201"/>
      <c r="E14" s="201"/>
      <c r="F14" s="201"/>
      <c r="G14" s="202"/>
      <c r="H14" s="147"/>
      <c r="I14" s="241" t="s">
        <v>59</v>
      </c>
      <c r="J14" s="242"/>
      <c r="K14" s="243"/>
      <c r="L14" s="205"/>
      <c r="M14" s="206"/>
      <c r="N14" s="206"/>
      <c r="O14" s="206"/>
      <c r="P14" s="206"/>
      <c r="Q14" s="206"/>
      <c r="R14" s="206"/>
      <c r="S14" s="206"/>
      <c r="T14" s="206"/>
      <c r="U14" s="207"/>
      <c r="V14" s="123"/>
      <c r="W14" s="24"/>
    </row>
    <row r="15" spans="1:23" ht="25.5" customHeight="1">
      <c r="A15" s="123"/>
      <c r="B15" s="200" t="s">
        <v>120</v>
      </c>
      <c r="C15" s="201"/>
      <c r="D15" s="201"/>
      <c r="E15" s="201"/>
      <c r="F15" s="201"/>
      <c r="G15" s="202"/>
      <c r="H15" s="147"/>
      <c r="I15" s="209">
        <f>IF(H15="x","Refunds of contributions should not be made by employers, with the exception of members who opted out within 3 months.","")</f>
      </c>
      <c r="J15" s="210"/>
      <c r="K15" s="210"/>
      <c r="L15" s="210"/>
      <c r="M15" s="210"/>
      <c r="N15" s="210"/>
      <c r="O15" s="210"/>
      <c r="P15" s="210"/>
      <c r="Q15" s="210"/>
      <c r="R15" s="210"/>
      <c r="S15" s="210"/>
      <c r="T15" s="210"/>
      <c r="U15" s="210"/>
      <c r="V15" s="123"/>
      <c r="W15" s="24"/>
    </row>
    <row r="16" spans="1:22" ht="25.5" customHeight="1">
      <c r="A16" s="123"/>
      <c r="B16" s="200" t="s">
        <v>127</v>
      </c>
      <c r="C16" s="201"/>
      <c r="D16" s="201"/>
      <c r="E16" s="201"/>
      <c r="F16" s="201"/>
      <c r="G16" s="202"/>
      <c r="H16" s="147"/>
      <c r="I16" s="252"/>
      <c r="J16" s="252"/>
      <c r="K16" s="252"/>
      <c r="L16" s="252"/>
      <c r="M16" s="252"/>
      <c r="N16" s="252"/>
      <c r="O16" s="252"/>
      <c r="P16" s="252"/>
      <c r="Q16" s="252"/>
      <c r="R16" s="252"/>
      <c r="S16" s="252"/>
      <c r="T16" s="252"/>
      <c r="U16" s="252"/>
      <c r="V16" s="123"/>
    </row>
    <row r="17" spans="1:23" ht="25.5" customHeight="1">
      <c r="A17" s="123"/>
      <c r="B17" s="200" t="s">
        <v>46</v>
      </c>
      <c r="C17" s="201"/>
      <c r="D17" s="201"/>
      <c r="E17" s="201"/>
      <c r="F17" s="201"/>
      <c r="G17" s="202"/>
      <c r="H17" s="150"/>
      <c r="I17" s="225">
        <f>IF(H17="x",W17,"")</f>
      </c>
      <c r="J17" s="226"/>
      <c r="K17" s="226"/>
      <c r="L17" s="226"/>
      <c r="M17" s="226"/>
      <c r="N17" s="226"/>
      <c r="O17" s="226"/>
      <c r="P17" s="226"/>
      <c r="Q17" s="226"/>
      <c r="R17" s="226"/>
      <c r="S17" s="226"/>
      <c r="T17" s="226"/>
      <c r="U17" s="226"/>
      <c r="V17" s="123"/>
      <c r="W17" s="29" t="s">
        <v>114</v>
      </c>
    </row>
    <row r="18" spans="1:22" ht="25.5" customHeight="1">
      <c r="A18" s="123"/>
      <c r="B18" s="231" t="s">
        <v>121</v>
      </c>
      <c r="C18" s="231"/>
      <c r="D18" s="231"/>
      <c r="E18" s="231"/>
      <c r="F18" s="231"/>
      <c r="G18" s="231"/>
      <c r="H18" s="147"/>
      <c r="I18" s="220">
        <f aca="true" t="shared" si="0" ref="I18:I23">IF(H18="x","PLEASE COMPLETE FULL L1 FORM","")</f>
      </c>
      <c r="J18" s="212"/>
      <c r="K18" s="212"/>
      <c r="L18" s="212"/>
      <c r="M18" s="212"/>
      <c r="N18" s="212"/>
      <c r="O18" s="212"/>
      <c r="P18" s="212"/>
      <c r="Q18" s="212"/>
      <c r="R18" s="212"/>
      <c r="S18" s="212"/>
      <c r="T18" s="212"/>
      <c r="U18" s="212"/>
      <c r="V18" s="123"/>
    </row>
    <row r="19" spans="1:22" ht="25.5" customHeight="1">
      <c r="A19" s="123"/>
      <c r="B19" s="200" t="s">
        <v>11</v>
      </c>
      <c r="C19" s="201"/>
      <c r="D19" s="201"/>
      <c r="E19" s="201"/>
      <c r="F19" s="201"/>
      <c r="G19" s="202"/>
      <c r="H19" s="147"/>
      <c r="I19" s="220">
        <f t="shared" si="0"/>
      </c>
      <c r="J19" s="212"/>
      <c r="K19" s="212"/>
      <c r="L19" s="212"/>
      <c r="M19" s="212"/>
      <c r="N19" s="212"/>
      <c r="O19" s="212"/>
      <c r="P19" s="212"/>
      <c r="Q19" s="212"/>
      <c r="R19" s="212"/>
      <c r="S19" s="212"/>
      <c r="T19" s="212"/>
      <c r="U19" s="212"/>
      <c r="V19" s="123"/>
    </row>
    <row r="20" spans="1:22" ht="25.5" customHeight="1">
      <c r="A20" s="123"/>
      <c r="B20" s="231" t="s">
        <v>122</v>
      </c>
      <c r="C20" s="231"/>
      <c r="D20" s="231"/>
      <c r="E20" s="231"/>
      <c r="F20" s="231"/>
      <c r="G20" s="231"/>
      <c r="H20" s="147"/>
      <c r="I20" s="220">
        <f t="shared" si="0"/>
      </c>
      <c r="J20" s="212"/>
      <c r="K20" s="212"/>
      <c r="L20" s="212"/>
      <c r="M20" s="212"/>
      <c r="N20" s="212"/>
      <c r="O20" s="212"/>
      <c r="P20" s="212"/>
      <c r="Q20" s="212"/>
      <c r="R20" s="212"/>
      <c r="S20" s="212"/>
      <c r="T20" s="212"/>
      <c r="U20" s="212"/>
      <c r="V20" s="123"/>
    </row>
    <row r="21" spans="1:22" ht="25.5" customHeight="1">
      <c r="A21" s="123"/>
      <c r="B21" s="231" t="s">
        <v>77</v>
      </c>
      <c r="C21" s="231"/>
      <c r="D21" s="231"/>
      <c r="E21" s="231"/>
      <c r="F21" s="231"/>
      <c r="G21" s="231"/>
      <c r="H21" s="147"/>
      <c r="I21" s="220">
        <f t="shared" si="0"/>
      </c>
      <c r="J21" s="212"/>
      <c r="K21" s="212"/>
      <c r="L21" s="212"/>
      <c r="M21" s="212"/>
      <c r="N21" s="212"/>
      <c r="O21" s="212"/>
      <c r="P21" s="212"/>
      <c r="Q21" s="212"/>
      <c r="R21" s="212"/>
      <c r="S21" s="212"/>
      <c r="T21" s="212"/>
      <c r="U21" s="212"/>
      <c r="V21" s="126"/>
    </row>
    <row r="22" spans="1:22" ht="25.5" customHeight="1">
      <c r="A22" s="123"/>
      <c r="B22" s="200" t="s">
        <v>115</v>
      </c>
      <c r="C22" s="201"/>
      <c r="D22" s="201"/>
      <c r="E22" s="201"/>
      <c r="F22" s="201"/>
      <c r="G22" s="202"/>
      <c r="H22" s="147"/>
      <c r="I22" s="212">
        <f t="shared" si="0"/>
      </c>
      <c r="J22" s="212"/>
      <c r="K22" s="212"/>
      <c r="L22" s="212"/>
      <c r="M22" s="212"/>
      <c r="N22" s="212"/>
      <c r="O22" s="212"/>
      <c r="P22" s="212"/>
      <c r="Q22" s="212"/>
      <c r="R22" s="212"/>
      <c r="S22" s="212"/>
      <c r="T22" s="212"/>
      <c r="U22" s="212"/>
      <c r="V22" s="123"/>
    </row>
    <row r="23" spans="1:22" s="34" customFormat="1" ht="25.5" customHeight="1">
      <c r="A23" s="134"/>
      <c r="B23" s="200" t="s">
        <v>116</v>
      </c>
      <c r="C23" s="201"/>
      <c r="D23" s="201"/>
      <c r="E23" s="201"/>
      <c r="F23" s="201"/>
      <c r="G23" s="202"/>
      <c r="H23" s="147"/>
      <c r="I23" s="220">
        <f t="shared" si="0"/>
      </c>
      <c r="J23" s="212"/>
      <c r="K23" s="212"/>
      <c r="L23" s="212"/>
      <c r="M23" s="212"/>
      <c r="N23" s="212"/>
      <c r="O23" s="212"/>
      <c r="P23" s="212"/>
      <c r="Q23" s="212"/>
      <c r="R23" s="212"/>
      <c r="S23" s="212"/>
      <c r="T23" s="212"/>
      <c r="U23" s="212"/>
      <c r="V23" s="134"/>
    </row>
    <row r="24" spans="1:22" s="31" customFormat="1" ht="5.25" customHeight="1">
      <c r="A24" s="123"/>
      <c r="B24" s="230"/>
      <c r="C24" s="230"/>
      <c r="D24" s="230"/>
      <c r="E24" s="230"/>
      <c r="F24" s="230"/>
      <c r="G24" s="230"/>
      <c r="H24" s="230"/>
      <c r="I24" s="230"/>
      <c r="J24" s="230"/>
      <c r="K24" s="230"/>
      <c r="L24" s="230"/>
      <c r="M24" s="230"/>
      <c r="N24" s="230"/>
      <c r="O24" s="230"/>
      <c r="P24" s="230"/>
      <c r="Q24" s="230"/>
      <c r="R24" s="230"/>
      <c r="S24" s="230"/>
      <c r="T24" s="230"/>
      <c r="U24" s="230"/>
      <c r="V24" s="123"/>
    </row>
    <row r="25" spans="1:22" ht="19.5" customHeight="1">
      <c r="A25" s="123"/>
      <c r="B25" s="227" t="s">
        <v>137</v>
      </c>
      <c r="C25" s="227"/>
      <c r="D25" s="227"/>
      <c r="E25" s="227"/>
      <c r="F25" s="227"/>
      <c r="G25" s="227"/>
      <c r="H25" s="227"/>
      <c r="I25" s="227"/>
      <c r="J25" s="227"/>
      <c r="K25" s="227"/>
      <c r="L25" s="227"/>
      <c r="M25" s="227"/>
      <c r="N25" s="227"/>
      <c r="O25" s="227"/>
      <c r="P25" s="227"/>
      <c r="Q25" s="227"/>
      <c r="R25" s="227"/>
      <c r="S25" s="227"/>
      <c r="T25" s="227"/>
      <c r="U25" s="227"/>
      <c r="V25" s="123"/>
    </row>
    <row r="26" spans="1:22" ht="15" customHeight="1">
      <c r="A26" s="123"/>
      <c r="B26" s="218" t="s">
        <v>140</v>
      </c>
      <c r="C26" s="218"/>
      <c r="D26" s="218"/>
      <c r="E26" s="218"/>
      <c r="F26" s="218"/>
      <c r="G26" s="218"/>
      <c r="H26" s="218"/>
      <c r="I26" s="218"/>
      <c r="J26" s="218"/>
      <c r="K26" s="218"/>
      <c r="L26" s="218"/>
      <c r="M26" s="218"/>
      <c r="N26" s="218"/>
      <c r="O26" s="218"/>
      <c r="P26" s="218"/>
      <c r="Q26" s="218"/>
      <c r="R26" s="218"/>
      <c r="S26" s="218"/>
      <c r="T26" s="218"/>
      <c r="U26" s="218"/>
      <c r="V26" s="123"/>
    </row>
    <row r="27" spans="1:22" ht="19.5" customHeight="1">
      <c r="A27" s="123"/>
      <c r="B27" s="167" t="s">
        <v>63</v>
      </c>
      <c r="C27" s="167"/>
      <c r="D27" s="167"/>
      <c r="E27" s="167"/>
      <c r="F27" s="185" t="s">
        <v>50</v>
      </c>
      <c r="G27" s="185"/>
      <c r="H27" s="185"/>
      <c r="I27" s="185"/>
      <c r="J27" s="185" t="s">
        <v>18</v>
      </c>
      <c r="K27" s="185"/>
      <c r="L27" s="185"/>
      <c r="M27" s="185"/>
      <c r="N27" s="138"/>
      <c r="O27" s="138"/>
      <c r="P27" s="167" t="s">
        <v>118</v>
      </c>
      <c r="Q27" s="167"/>
      <c r="R27" s="167"/>
      <c r="S27" s="167" t="s">
        <v>119</v>
      </c>
      <c r="T27" s="167"/>
      <c r="U27" s="167"/>
      <c r="V27" s="123"/>
    </row>
    <row r="28" spans="1:22" s="31" customFormat="1" ht="19.5" customHeight="1">
      <c r="A28" s="123"/>
      <c r="B28" s="168">
        <f>'Best of 3 Calculator'!J83</f>
        <v>0</v>
      </c>
      <c r="C28" s="168"/>
      <c r="D28" s="168"/>
      <c r="E28" s="168"/>
      <c r="F28" s="232">
        <f>'Best of 3 Calculator'!N83</f>
        <v>0</v>
      </c>
      <c r="G28" s="233"/>
      <c r="H28" s="233"/>
      <c r="I28" s="234"/>
      <c r="J28" s="211">
        <f>IF(B28&lt;&gt;"",B28+F28,"")</f>
        <v>0</v>
      </c>
      <c r="K28" s="211"/>
      <c r="L28" s="211"/>
      <c r="M28" s="211"/>
      <c r="N28" s="235"/>
      <c r="O28" s="236"/>
      <c r="P28" s="221">
        <f>'Best of 3 Calculator'!B83</f>
      </c>
      <c r="Q28" s="221"/>
      <c r="R28" s="221"/>
      <c r="S28" s="237">
        <f>'Best of 3 Calculator'!F83</f>
      </c>
      <c r="T28" s="221"/>
      <c r="U28" s="221"/>
      <c r="V28" s="131"/>
    </row>
    <row r="29" spans="1:22" s="31" customFormat="1" ht="15" customHeight="1">
      <c r="A29" s="123"/>
      <c r="B29" s="139"/>
      <c r="C29" s="139"/>
      <c r="D29" s="139"/>
      <c r="E29" s="139"/>
      <c r="F29" s="137"/>
      <c r="G29" s="137"/>
      <c r="H29" s="137"/>
      <c r="I29" s="137"/>
      <c r="J29" s="136"/>
      <c r="K29" s="123"/>
      <c r="L29" s="123"/>
      <c r="M29" s="123"/>
      <c r="N29" s="123"/>
      <c r="O29" s="123"/>
      <c r="P29" s="172" t="s">
        <v>45</v>
      </c>
      <c r="Q29" s="172"/>
      <c r="R29" s="172"/>
      <c r="S29" s="172" t="s">
        <v>45</v>
      </c>
      <c r="T29" s="172"/>
      <c r="U29" s="172"/>
      <c r="V29" s="131"/>
    </row>
    <row r="30" spans="1:22" ht="19.5" customHeight="1">
      <c r="A30" s="123"/>
      <c r="B30" s="224" t="s">
        <v>125</v>
      </c>
      <c r="C30" s="224"/>
      <c r="D30" s="224"/>
      <c r="E30" s="224"/>
      <c r="F30" s="224"/>
      <c r="G30" s="224"/>
      <c r="H30" s="224"/>
      <c r="I30" s="224"/>
      <c r="J30" s="224"/>
      <c r="K30" s="224"/>
      <c r="L30" s="224"/>
      <c r="M30" s="224"/>
      <c r="N30" s="224"/>
      <c r="O30" s="224"/>
      <c r="P30" s="224"/>
      <c r="Q30" s="224"/>
      <c r="R30" s="224"/>
      <c r="S30" s="224"/>
      <c r="T30" s="224"/>
      <c r="U30" s="224"/>
      <c r="V30" s="151"/>
    </row>
    <row r="31" spans="1:23" ht="19.5" customHeight="1">
      <c r="A31" s="123"/>
      <c r="B31" s="185" t="s">
        <v>126</v>
      </c>
      <c r="C31" s="185"/>
      <c r="D31" s="185"/>
      <c r="E31" s="185"/>
      <c r="F31" s="185" t="s">
        <v>130</v>
      </c>
      <c r="G31" s="185"/>
      <c r="H31" s="185"/>
      <c r="I31" s="185"/>
      <c r="J31" s="185" t="s">
        <v>131</v>
      </c>
      <c r="K31" s="185"/>
      <c r="L31" s="185"/>
      <c r="M31" s="185"/>
      <c r="N31" s="246" t="s">
        <v>123</v>
      </c>
      <c r="O31" s="247"/>
      <c r="P31" s="247"/>
      <c r="Q31" s="247"/>
      <c r="R31" s="248"/>
      <c r="S31" s="167" t="s">
        <v>19</v>
      </c>
      <c r="T31" s="167"/>
      <c r="U31" s="167"/>
      <c r="V31" s="123"/>
      <c r="W31" s="152"/>
    </row>
    <row r="32" spans="1:23" ht="8.25" customHeight="1">
      <c r="A32" s="123"/>
      <c r="B32" s="185"/>
      <c r="C32" s="185"/>
      <c r="D32" s="185"/>
      <c r="E32" s="185"/>
      <c r="F32" s="185"/>
      <c r="G32" s="185"/>
      <c r="H32" s="185"/>
      <c r="I32" s="185"/>
      <c r="J32" s="185"/>
      <c r="K32" s="185"/>
      <c r="L32" s="185"/>
      <c r="M32" s="185"/>
      <c r="N32" s="249"/>
      <c r="O32" s="250"/>
      <c r="P32" s="250"/>
      <c r="Q32" s="250"/>
      <c r="R32" s="251"/>
      <c r="S32" s="167"/>
      <c r="T32" s="167"/>
      <c r="U32" s="167"/>
      <c r="V32" s="123"/>
      <c r="W32" s="153"/>
    </row>
    <row r="33" spans="1:22" ht="19.5" customHeight="1">
      <c r="A33" s="123"/>
      <c r="B33" s="186">
        <v>365</v>
      </c>
      <c r="C33" s="187"/>
      <c r="D33" s="187"/>
      <c r="E33" s="188"/>
      <c r="F33" s="189">
        <v>37</v>
      </c>
      <c r="G33" s="189"/>
      <c r="H33" s="189"/>
      <c r="I33" s="189"/>
      <c r="J33" s="189">
        <v>37</v>
      </c>
      <c r="K33" s="189"/>
      <c r="L33" s="189"/>
      <c r="M33" s="189"/>
      <c r="N33" s="168"/>
      <c r="O33" s="168"/>
      <c r="P33" s="168"/>
      <c r="Q33" s="168"/>
      <c r="R33" s="168"/>
      <c r="S33" s="169"/>
      <c r="T33" s="170"/>
      <c r="U33" s="171"/>
      <c r="V33" s="123"/>
    </row>
    <row r="34" spans="1:22" ht="15" customHeight="1">
      <c r="A34" s="123"/>
      <c r="B34" s="173" t="s">
        <v>132</v>
      </c>
      <c r="C34" s="173"/>
      <c r="D34" s="173"/>
      <c r="E34" s="173"/>
      <c r="F34" s="173" t="s">
        <v>133</v>
      </c>
      <c r="G34" s="173"/>
      <c r="H34" s="173"/>
      <c r="I34" s="173"/>
      <c r="J34" s="176" t="s">
        <v>134</v>
      </c>
      <c r="K34" s="176"/>
      <c r="L34" s="176"/>
      <c r="M34" s="176"/>
      <c r="N34" s="172" t="s">
        <v>124</v>
      </c>
      <c r="O34" s="172"/>
      <c r="P34" s="172"/>
      <c r="Q34" s="172"/>
      <c r="R34" s="172"/>
      <c r="S34" s="173" t="s">
        <v>45</v>
      </c>
      <c r="T34" s="173"/>
      <c r="U34" s="173"/>
      <c r="V34" s="154"/>
    </row>
    <row r="35" spans="1:22" ht="19.5" customHeight="1">
      <c r="A35" s="163"/>
      <c r="B35" s="263" t="s">
        <v>144</v>
      </c>
      <c r="C35" s="263"/>
      <c r="D35" s="263"/>
      <c r="E35" s="263"/>
      <c r="F35" s="263"/>
      <c r="G35" s="263"/>
      <c r="H35" s="263"/>
      <c r="I35" s="263"/>
      <c r="J35" s="263"/>
      <c r="K35" s="263"/>
      <c r="L35" s="263"/>
      <c r="M35" s="263"/>
      <c r="N35" s="263"/>
      <c r="O35" s="263"/>
      <c r="P35" s="263"/>
      <c r="Q35" s="263"/>
      <c r="R35" s="263"/>
      <c r="S35" s="263"/>
      <c r="T35" s="263"/>
      <c r="U35" s="263"/>
      <c r="V35" s="163"/>
    </row>
    <row r="36" spans="1:22" ht="19.5" customHeight="1">
      <c r="A36" s="163"/>
      <c r="B36" s="264" t="s">
        <v>143</v>
      </c>
      <c r="C36" s="218"/>
      <c r="D36" s="218"/>
      <c r="E36" s="218"/>
      <c r="F36" s="218"/>
      <c r="G36" s="218"/>
      <c r="H36" s="218"/>
      <c r="I36" s="218"/>
      <c r="J36" s="218"/>
      <c r="K36" s="218"/>
      <c r="L36" s="218"/>
      <c r="M36" s="218"/>
      <c r="N36" s="218"/>
      <c r="O36" s="218"/>
      <c r="P36" s="218"/>
      <c r="Q36" s="218"/>
      <c r="R36" s="218"/>
      <c r="S36" s="218"/>
      <c r="T36" s="218"/>
      <c r="U36" s="218"/>
      <c r="V36" s="163"/>
    </row>
    <row r="37" spans="1:22" ht="19.5" customHeight="1">
      <c r="A37" s="163"/>
      <c r="B37" s="265" t="s">
        <v>63</v>
      </c>
      <c r="C37" s="265"/>
      <c r="D37" s="265"/>
      <c r="E37" s="265"/>
      <c r="F37" s="265" t="s">
        <v>50</v>
      </c>
      <c r="G37" s="265"/>
      <c r="H37" s="265"/>
      <c r="I37" s="265"/>
      <c r="J37" s="265" t="s">
        <v>18</v>
      </c>
      <c r="K37" s="265"/>
      <c r="L37" s="265"/>
      <c r="M37" s="265"/>
      <c r="N37" s="164"/>
      <c r="O37" s="164"/>
      <c r="P37" s="265" t="s">
        <v>145</v>
      </c>
      <c r="Q37" s="265"/>
      <c r="R37" s="265"/>
      <c r="S37" s="265" t="s">
        <v>146</v>
      </c>
      <c r="T37" s="265"/>
      <c r="U37" s="265"/>
      <c r="V37" s="163"/>
    </row>
    <row r="38" spans="1:22" ht="19.5" customHeight="1">
      <c r="A38" s="163"/>
      <c r="B38" s="266">
        <f>'Best of 3 at age 65'!J83</f>
        <v>0</v>
      </c>
      <c r="C38" s="266"/>
      <c r="D38" s="266"/>
      <c r="E38" s="266"/>
      <c r="F38" s="266">
        <f>'Best of 3 at age 65'!N83</f>
        <v>0</v>
      </c>
      <c r="G38" s="266"/>
      <c r="H38" s="266"/>
      <c r="I38" s="266"/>
      <c r="J38" s="267">
        <f>IF(B38&lt;&gt;"",B38+F38,"")</f>
        <v>0</v>
      </c>
      <c r="K38" s="267"/>
      <c r="L38" s="267"/>
      <c r="M38" s="267"/>
      <c r="N38" s="267"/>
      <c r="O38" s="267"/>
      <c r="P38" s="268">
        <f>'Best of 3 at age 65'!B83</f>
      </c>
      <c r="Q38" s="268"/>
      <c r="R38" s="268"/>
      <c r="S38" s="269">
        <f>'Best of 3 at age 65'!F83</f>
      </c>
      <c r="T38" s="268"/>
      <c r="U38" s="268"/>
      <c r="V38" s="165"/>
    </row>
    <row r="39" spans="1:22" ht="15" customHeight="1">
      <c r="A39" s="163"/>
      <c r="B39" s="262"/>
      <c r="C39" s="262"/>
      <c r="D39" s="262"/>
      <c r="E39" s="262"/>
      <c r="F39" s="262"/>
      <c r="G39" s="262"/>
      <c r="H39" s="262"/>
      <c r="I39" s="262"/>
      <c r="J39" s="262"/>
      <c r="K39" s="262"/>
      <c r="L39" s="262"/>
      <c r="M39" s="262"/>
      <c r="N39" s="262"/>
      <c r="O39" s="262"/>
      <c r="P39" s="176" t="s">
        <v>45</v>
      </c>
      <c r="Q39" s="176"/>
      <c r="R39" s="176"/>
      <c r="S39" s="176" t="s">
        <v>45</v>
      </c>
      <c r="T39" s="176"/>
      <c r="U39" s="176"/>
      <c r="V39" s="165"/>
    </row>
    <row r="40" spans="1:22" ht="19.5" customHeight="1">
      <c r="A40" s="123"/>
      <c r="B40" s="227" t="s">
        <v>138</v>
      </c>
      <c r="C40" s="227"/>
      <c r="D40" s="227"/>
      <c r="E40" s="227"/>
      <c r="F40" s="227"/>
      <c r="G40" s="227"/>
      <c r="H40" s="227"/>
      <c r="I40" s="227"/>
      <c r="J40" s="227"/>
      <c r="K40" s="227"/>
      <c r="L40" s="227"/>
      <c r="M40" s="227"/>
      <c r="N40" s="227"/>
      <c r="O40" s="227"/>
      <c r="P40" s="227"/>
      <c r="Q40" s="227"/>
      <c r="R40" s="227"/>
      <c r="S40" s="227"/>
      <c r="T40" s="227"/>
      <c r="U40" s="227"/>
      <c r="V40" s="123"/>
    </row>
    <row r="41" spans="1:22" s="31" customFormat="1" ht="19.5" customHeight="1">
      <c r="A41" s="123"/>
      <c r="B41" s="253"/>
      <c r="C41" s="254"/>
      <c r="D41" s="254"/>
      <c r="E41" s="254"/>
      <c r="F41" s="254"/>
      <c r="G41" s="254"/>
      <c r="H41" s="254"/>
      <c r="I41" s="254"/>
      <c r="J41" s="254"/>
      <c r="K41" s="254"/>
      <c r="L41" s="254"/>
      <c r="M41" s="254"/>
      <c r="N41" s="254"/>
      <c r="O41" s="254"/>
      <c r="P41" s="254"/>
      <c r="Q41" s="254"/>
      <c r="R41" s="254"/>
      <c r="S41" s="254"/>
      <c r="T41" s="254"/>
      <c r="U41" s="255"/>
      <c r="V41" s="123"/>
    </row>
    <row r="42" spans="1:22" s="31" customFormat="1" ht="19.5" customHeight="1">
      <c r="A42" s="123"/>
      <c r="B42" s="256"/>
      <c r="C42" s="257"/>
      <c r="D42" s="257"/>
      <c r="E42" s="257"/>
      <c r="F42" s="257"/>
      <c r="G42" s="257"/>
      <c r="H42" s="257"/>
      <c r="I42" s="257"/>
      <c r="J42" s="257"/>
      <c r="K42" s="257"/>
      <c r="L42" s="257"/>
      <c r="M42" s="257"/>
      <c r="N42" s="257"/>
      <c r="O42" s="257"/>
      <c r="P42" s="257"/>
      <c r="Q42" s="257"/>
      <c r="R42" s="257"/>
      <c r="S42" s="257"/>
      <c r="T42" s="257"/>
      <c r="U42" s="258"/>
      <c r="V42" s="123"/>
    </row>
    <row r="43" spans="1:22" ht="19.5" customHeight="1">
      <c r="A43" s="123"/>
      <c r="B43" s="259"/>
      <c r="C43" s="260"/>
      <c r="D43" s="260"/>
      <c r="E43" s="260"/>
      <c r="F43" s="260"/>
      <c r="G43" s="260"/>
      <c r="H43" s="260"/>
      <c r="I43" s="260"/>
      <c r="J43" s="260"/>
      <c r="K43" s="260"/>
      <c r="L43" s="260"/>
      <c r="M43" s="260"/>
      <c r="N43" s="260"/>
      <c r="O43" s="260"/>
      <c r="P43" s="260"/>
      <c r="Q43" s="260"/>
      <c r="R43" s="260"/>
      <c r="S43" s="260"/>
      <c r="T43" s="260"/>
      <c r="U43" s="261"/>
      <c r="V43" s="123"/>
    </row>
    <row r="44" spans="1:22" ht="5.25" customHeight="1">
      <c r="A44" s="123"/>
      <c r="B44" s="126"/>
      <c r="C44" s="126"/>
      <c r="D44" s="126"/>
      <c r="E44" s="126"/>
      <c r="F44" s="126"/>
      <c r="G44" s="126"/>
      <c r="H44" s="126"/>
      <c r="I44" s="126"/>
      <c r="J44" s="126"/>
      <c r="K44" s="126"/>
      <c r="L44" s="126"/>
      <c r="M44" s="126"/>
      <c r="N44" s="126"/>
      <c r="O44" s="126"/>
      <c r="P44" s="126"/>
      <c r="Q44" s="126"/>
      <c r="R44" s="126"/>
      <c r="S44" s="126"/>
      <c r="T44" s="126"/>
      <c r="U44" s="126"/>
      <c r="V44" s="123"/>
    </row>
    <row r="45" spans="1:22" ht="19.5" customHeight="1">
      <c r="A45" s="123"/>
      <c r="B45" s="227" t="s">
        <v>139</v>
      </c>
      <c r="C45" s="227"/>
      <c r="D45" s="227"/>
      <c r="E45" s="227"/>
      <c r="F45" s="227"/>
      <c r="G45" s="227"/>
      <c r="H45" s="227"/>
      <c r="I45" s="227"/>
      <c r="J45" s="227"/>
      <c r="K45" s="227"/>
      <c r="L45" s="227"/>
      <c r="M45" s="227"/>
      <c r="N45" s="227"/>
      <c r="O45" s="227"/>
      <c r="P45" s="227"/>
      <c r="Q45" s="227"/>
      <c r="R45" s="227"/>
      <c r="S45" s="227"/>
      <c r="T45" s="227"/>
      <c r="U45" s="227"/>
      <c r="V45" s="123"/>
    </row>
    <row r="46" spans="1:22" ht="19.5" customHeight="1">
      <c r="A46" s="123"/>
      <c r="B46" s="185" t="s">
        <v>129</v>
      </c>
      <c r="C46" s="185"/>
      <c r="D46" s="185"/>
      <c r="E46" s="185"/>
      <c r="F46" s="185"/>
      <c r="G46" s="185"/>
      <c r="H46" s="185"/>
      <c r="I46" s="185"/>
      <c r="J46" s="185"/>
      <c r="K46" s="185"/>
      <c r="L46" s="185"/>
      <c r="M46" s="185"/>
      <c r="N46" s="185"/>
      <c r="O46" s="185"/>
      <c r="P46" s="185"/>
      <c r="Q46" s="185"/>
      <c r="R46" s="185"/>
      <c r="S46" s="185"/>
      <c r="T46" s="185"/>
      <c r="U46" s="185"/>
      <c r="V46" s="123"/>
    </row>
    <row r="47" spans="1:22" ht="19.5" customHeight="1">
      <c r="A47" s="123"/>
      <c r="B47" s="185"/>
      <c r="C47" s="185"/>
      <c r="D47" s="185"/>
      <c r="E47" s="185"/>
      <c r="F47" s="185"/>
      <c r="G47" s="185"/>
      <c r="H47" s="185"/>
      <c r="I47" s="185"/>
      <c r="J47" s="185"/>
      <c r="K47" s="185"/>
      <c r="L47" s="185"/>
      <c r="M47" s="185"/>
      <c r="N47" s="185"/>
      <c r="O47" s="185"/>
      <c r="P47" s="185"/>
      <c r="Q47" s="185"/>
      <c r="R47" s="185"/>
      <c r="S47" s="185"/>
      <c r="T47" s="185"/>
      <c r="U47" s="185"/>
      <c r="V47" s="123"/>
    </row>
    <row r="48" spans="1:22" ht="15" customHeight="1">
      <c r="A48" s="123"/>
      <c r="B48" s="185"/>
      <c r="C48" s="185"/>
      <c r="D48" s="185"/>
      <c r="E48" s="185"/>
      <c r="F48" s="185"/>
      <c r="G48" s="185"/>
      <c r="H48" s="185"/>
      <c r="I48" s="185"/>
      <c r="J48" s="185"/>
      <c r="K48" s="185"/>
      <c r="L48" s="185"/>
      <c r="M48" s="185"/>
      <c r="N48" s="185"/>
      <c r="O48" s="185"/>
      <c r="P48" s="185"/>
      <c r="Q48" s="185"/>
      <c r="R48" s="185"/>
      <c r="S48" s="185"/>
      <c r="T48" s="185"/>
      <c r="U48" s="185"/>
      <c r="V48" s="123"/>
    </row>
    <row r="49" spans="1:22" ht="19.5" customHeight="1">
      <c r="A49" s="123"/>
      <c r="B49" s="229" t="s">
        <v>4</v>
      </c>
      <c r="C49" s="229"/>
      <c r="D49" s="228"/>
      <c r="E49" s="228"/>
      <c r="F49" s="228"/>
      <c r="G49" s="228"/>
      <c r="H49" s="228"/>
      <c r="I49" s="228"/>
      <c r="J49" s="228"/>
      <c r="K49" s="228"/>
      <c r="L49" s="228"/>
      <c r="M49" s="228"/>
      <c r="N49" s="244" t="s">
        <v>2</v>
      </c>
      <c r="O49" s="245"/>
      <c r="P49" s="221"/>
      <c r="Q49" s="221"/>
      <c r="R49" s="221"/>
      <c r="S49" s="221"/>
      <c r="T49" s="222" t="s">
        <v>45</v>
      </c>
      <c r="U49" s="223"/>
      <c r="V49" s="123"/>
    </row>
    <row r="50" spans="1:22" s="31" customFormat="1" ht="19.5" customHeight="1">
      <c r="A50" s="123"/>
      <c r="B50" s="183" t="s">
        <v>20</v>
      </c>
      <c r="C50" s="184"/>
      <c r="D50" s="175"/>
      <c r="E50" s="175"/>
      <c r="F50" s="175"/>
      <c r="G50" s="175"/>
      <c r="H50" s="175"/>
      <c r="I50" s="175"/>
      <c r="J50" s="175"/>
      <c r="K50" s="175"/>
      <c r="L50" s="175"/>
      <c r="M50" s="175"/>
      <c r="N50" s="174" t="s">
        <v>3</v>
      </c>
      <c r="O50" s="174"/>
      <c r="P50" s="175"/>
      <c r="Q50" s="175"/>
      <c r="R50" s="175"/>
      <c r="S50" s="175"/>
      <c r="T50" s="175"/>
      <c r="U50" s="175"/>
      <c r="V50" s="123"/>
    </row>
    <row r="51" spans="1:22" s="31" customFormat="1" ht="19.5" customHeight="1">
      <c r="A51" s="123"/>
      <c r="B51" s="183" t="s">
        <v>8</v>
      </c>
      <c r="C51" s="184"/>
      <c r="D51" s="175"/>
      <c r="E51" s="175"/>
      <c r="F51" s="175"/>
      <c r="G51" s="175"/>
      <c r="H51" s="175"/>
      <c r="I51" s="175"/>
      <c r="J51" s="175"/>
      <c r="K51" s="175"/>
      <c r="L51" s="175"/>
      <c r="M51" s="175"/>
      <c r="N51" s="174" t="s">
        <v>39</v>
      </c>
      <c r="O51" s="174"/>
      <c r="P51" s="239"/>
      <c r="Q51" s="240"/>
      <c r="R51" s="240"/>
      <c r="S51" s="240"/>
      <c r="T51" s="240"/>
      <c r="U51" s="240"/>
      <c r="V51" s="123"/>
    </row>
    <row r="52" spans="1:22" ht="19.5" customHeight="1">
      <c r="A52" s="123"/>
      <c r="B52" s="166" t="s">
        <v>128</v>
      </c>
      <c r="C52" s="166"/>
      <c r="D52" s="166"/>
      <c r="E52" s="166"/>
      <c r="F52" s="166"/>
      <c r="G52" s="166"/>
      <c r="H52" s="166"/>
      <c r="I52" s="166"/>
      <c r="J52" s="166"/>
      <c r="K52" s="166"/>
      <c r="L52" s="166"/>
      <c r="M52" s="166"/>
      <c r="N52" s="166"/>
      <c r="O52" s="166"/>
      <c r="P52" s="166"/>
      <c r="Q52" s="166"/>
      <c r="R52" s="166"/>
      <c r="S52" s="166"/>
      <c r="T52" s="166"/>
      <c r="U52" s="166"/>
      <c r="V52" s="123"/>
    </row>
  </sheetData>
  <sheetProtection password="D3AF" sheet="1" insertHyperlinks="0" selectLockedCells="1"/>
  <mergeCells count="114">
    <mergeCell ref="S38:U38"/>
    <mergeCell ref="F2:O2"/>
    <mergeCell ref="P51:U51"/>
    <mergeCell ref="D50:M50"/>
    <mergeCell ref="P28:R28"/>
    <mergeCell ref="B16:G16"/>
    <mergeCell ref="B46:U48"/>
    <mergeCell ref="B14:G14"/>
    <mergeCell ref="B15:G15"/>
    <mergeCell ref="B23:G23"/>
    <mergeCell ref="I14:K14"/>
    <mergeCell ref="B18:G18"/>
    <mergeCell ref="N50:O50"/>
    <mergeCell ref="B40:U40"/>
    <mergeCell ref="N49:O49"/>
    <mergeCell ref="B27:E27"/>
    <mergeCell ref="N31:R32"/>
    <mergeCell ref="I16:U16"/>
    <mergeCell ref="I18:U18"/>
    <mergeCell ref="B20:G20"/>
    <mergeCell ref="B51:C51"/>
    <mergeCell ref="B50:C50"/>
    <mergeCell ref="B41:U43"/>
    <mergeCell ref="S29:U29"/>
    <mergeCell ref="B39:O39"/>
    <mergeCell ref="B30:U30"/>
    <mergeCell ref="I17:U17"/>
    <mergeCell ref="I23:U23"/>
    <mergeCell ref="I19:U19"/>
    <mergeCell ref="B45:U45"/>
    <mergeCell ref="P29:R29"/>
    <mergeCell ref="D49:M49"/>
    <mergeCell ref="B49:C49"/>
    <mergeCell ref="B24:U24"/>
    <mergeCell ref="B21:G21"/>
    <mergeCell ref="S27:U27"/>
    <mergeCell ref="F28:I28"/>
    <mergeCell ref="N28:O28"/>
    <mergeCell ref="B22:G22"/>
    <mergeCell ref="B25:U25"/>
    <mergeCell ref="F27:I27"/>
    <mergeCell ref="J27:M27"/>
    <mergeCell ref="S28:U28"/>
    <mergeCell ref="B28:E28"/>
    <mergeCell ref="B31:E32"/>
    <mergeCell ref="P39:R39"/>
    <mergeCell ref="S39:U39"/>
    <mergeCell ref="B35:U35"/>
    <mergeCell ref="B36:U36"/>
    <mergeCell ref="B19:G19"/>
    <mergeCell ref="I11:N11"/>
    <mergeCell ref="L14:U14"/>
    <mergeCell ref="S11:T11"/>
    <mergeCell ref="I15:U15"/>
    <mergeCell ref="J28:M28"/>
    <mergeCell ref="I22:U22"/>
    <mergeCell ref="B12:G12"/>
    <mergeCell ref="O12:Q12"/>
    <mergeCell ref="B13:G13"/>
    <mergeCell ref="B17:G17"/>
    <mergeCell ref="O11:Q11"/>
    <mergeCell ref="P27:R27"/>
    <mergeCell ref="B26:U26"/>
    <mergeCell ref="I13:T13"/>
    <mergeCell ref="I20:U20"/>
    <mergeCell ref="I21:U21"/>
    <mergeCell ref="B2:E2"/>
    <mergeCell ref="Q6:S6"/>
    <mergeCell ref="B3:U3"/>
    <mergeCell ref="H5:M5"/>
    <mergeCell ref="F6:M6"/>
    <mergeCell ref="N5:O5"/>
    <mergeCell ref="F31:I32"/>
    <mergeCell ref="J31:M32"/>
    <mergeCell ref="B33:E33"/>
    <mergeCell ref="F33:I33"/>
    <mergeCell ref="P5:U5"/>
    <mergeCell ref="N6:P6"/>
    <mergeCell ref="B5:C5"/>
    <mergeCell ref="P2:R2"/>
    <mergeCell ref="T6:U6"/>
    <mergeCell ref="B4:U4"/>
    <mergeCell ref="E5:G5"/>
    <mergeCell ref="B6:E6"/>
    <mergeCell ref="J33:M33"/>
    <mergeCell ref="P7:U7"/>
    <mergeCell ref="B7:E7"/>
    <mergeCell ref="F7:M7"/>
    <mergeCell ref="N7:O7"/>
    <mergeCell ref="B9:U9"/>
    <mergeCell ref="B52:U52"/>
    <mergeCell ref="S31:U32"/>
    <mergeCell ref="N33:R33"/>
    <mergeCell ref="S33:U33"/>
    <mergeCell ref="N34:R34"/>
    <mergeCell ref="S34:U34"/>
    <mergeCell ref="N51:O51"/>
    <mergeCell ref="P50:U50"/>
    <mergeCell ref="J34:M34"/>
    <mergeCell ref="P49:S49"/>
    <mergeCell ref="T49:U49"/>
    <mergeCell ref="B34:E34"/>
    <mergeCell ref="F34:I34"/>
    <mergeCell ref="D51:M51"/>
    <mergeCell ref="B37:E37"/>
    <mergeCell ref="F37:I37"/>
    <mergeCell ref="J37:M37"/>
    <mergeCell ref="P37:R37"/>
    <mergeCell ref="S37:U37"/>
    <mergeCell ref="B38:E38"/>
    <mergeCell ref="F38:I38"/>
    <mergeCell ref="J38:M38"/>
    <mergeCell ref="N38:O38"/>
    <mergeCell ref="P38:R38"/>
  </mergeCells>
  <conditionalFormatting sqref="I13">
    <cfRule type="cellIs" priority="91" dxfId="42" operator="greaterThan" stopIfTrue="1">
      <formula>""""""</formula>
    </cfRule>
  </conditionalFormatting>
  <conditionalFormatting sqref="I15">
    <cfRule type="cellIs" priority="86" dxfId="0" operator="equal" stopIfTrue="1">
      <formula>"Refunds of contributions should not be made by employers, with the exception of members who opted out within 3 months."</formula>
    </cfRule>
  </conditionalFormatting>
  <conditionalFormatting sqref="I17">
    <cfRule type="notContainsBlanks" priority="84" dxfId="0" stopIfTrue="1">
      <formula>LEN(TRIM(I17))&gt;0</formula>
    </cfRule>
    <cfRule type="cellIs" priority="85" dxfId="0" operator="equal" stopIfTrue="1">
      <formula>"v29"</formula>
    </cfRule>
  </conditionalFormatting>
  <conditionalFormatting sqref="I14">
    <cfRule type="expression" priority="75" dxfId="0" stopIfTrue="1">
      <formula>$H$14="X"</formula>
    </cfRule>
  </conditionalFormatting>
  <conditionalFormatting sqref="I13:T13">
    <cfRule type="expression" priority="74" dxfId="0" stopIfTrue="1">
      <formula>$H$13="x"</formula>
    </cfRule>
  </conditionalFormatting>
  <conditionalFormatting sqref="I22">
    <cfRule type="expression" priority="73" dxfId="0" stopIfTrue="1">
      <formula>$H$22="x"</formula>
    </cfRule>
  </conditionalFormatting>
  <conditionalFormatting sqref="I13:U13">
    <cfRule type="expression" priority="67" dxfId="43" stopIfTrue="1">
      <formula>'L3 - Leaver form i-Connect v3.0'!#REF!="No"</formula>
    </cfRule>
  </conditionalFormatting>
  <conditionalFormatting sqref="U13">
    <cfRule type="expression" priority="66" dxfId="44" stopIfTrue="1">
      <formula>'L3 - Leaver form i-Connect v3.0'!#REF!="No"</formula>
    </cfRule>
  </conditionalFormatting>
  <conditionalFormatting sqref="H19 B19">
    <cfRule type="expression" priority="61" dxfId="45" stopIfTrue="1">
      <formula>'L3 - Leaver form i-Connect v3.0'!#REF!&lt;55</formula>
    </cfRule>
  </conditionalFormatting>
  <conditionalFormatting sqref="I23">
    <cfRule type="expression" priority="45" dxfId="0" stopIfTrue="1">
      <formula>$H$23="x"</formula>
    </cfRule>
  </conditionalFormatting>
  <conditionalFormatting sqref="B18:H18">
    <cfRule type="expression" priority="40" dxfId="46" stopIfTrue="1">
      <formula>$U$11&lt;55</formula>
    </cfRule>
  </conditionalFormatting>
  <conditionalFormatting sqref="B20:H20">
    <cfRule type="expression" priority="39" dxfId="47" stopIfTrue="1">
      <formula>$U$11&lt;55</formula>
    </cfRule>
  </conditionalFormatting>
  <conditionalFormatting sqref="B21:H21">
    <cfRule type="expression" priority="38" dxfId="48" stopIfTrue="1">
      <formula>$U$11&lt;55</formula>
    </cfRule>
  </conditionalFormatting>
  <conditionalFormatting sqref="B19:H19">
    <cfRule type="expression" priority="37" dxfId="44" stopIfTrue="1">
      <formula>$U$11&lt;55</formula>
    </cfRule>
  </conditionalFormatting>
  <conditionalFormatting sqref="B12:G12">
    <cfRule type="expression" priority="17" dxfId="49" stopIfTrue="1">
      <formula>$H$13&lt;&gt;""</formula>
    </cfRule>
    <cfRule type="expression" priority="18" dxfId="49" stopIfTrue="1">
      <formula>$H$14&lt;&gt;""</formula>
    </cfRule>
    <cfRule type="expression" priority="19" dxfId="49" stopIfTrue="1">
      <formula>$H$15&lt;&gt;""</formula>
    </cfRule>
    <cfRule type="expression" priority="20" dxfId="49" stopIfTrue="1">
      <formula>$H$16&lt;&gt;""</formula>
    </cfRule>
    <cfRule type="expression" priority="21" dxfId="49" stopIfTrue="1">
      <formula>$H$17&lt;&gt;""</formula>
    </cfRule>
    <cfRule type="expression" priority="22" dxfId="49" stopIfTrue="1">
      <formula>$H$18&lt;&gt;""</formula>
    </cfRule>
    <cfRule type="expression" priority="23" dxfId="49" stopIfTrue="1">
      <formula>$H$19&lt;&gt;""</formula>
    </cfRule>
    <cfRule type="expression" priority="24" dxfId="49" stopIfTrue="1">
      <formula>$H$20&lt;&gt;""</formula>
    </cfRule>
    <cfRule type="expression" priority="25" dxfId="49" stopIfTrue="1">
      <formula>$H$21&lt;&gt;""</formula>
    </cfRule>
    <cfRule type="expression" priority="26" dxfId="49" stopIfTrue="1">
      <formula>$H$22&lt;&gt;""</formula>
    </cfRule>
    <cfRule type="expression" priority="27" dxfId="49" stopIfTrue="1">
      <formula>$H$23&lt;&gt;""</formula>
    </cfRule>
  </conditionalFormatting>
  <conditionalFormatting sqref="I20">
    <cfRule type="expression" priority="14" dxfId="0" stopIfTrue="1">
      <formula>$H$20="x"</formula>
    </cfRule>
  </conditionalFormatting>
  <conditionalFormatting sqref="I18">
    <cfRule type="expression" priority="13" dxfId="0" stopIfTrue="1">
      <formula>$H$18="x"</formula>
    </cfRule>
  </conditionalFormatting>
  <conditionalFormatting sqref="I19">
    <cfRule type="expression" priority="12" dxfId="0" stopIfTrue="1">
      <formula>$H$19="x"</formula>
    </cfRule>
  </conditionalFormatting>
  <conditionalFormatting sqref="I21">
    <cfRule type="expression" priority="11" dxfId="0" stopIfTrue="1">
      <formula>$H$21="x"</formula>
    </cfRule>
  </conditionalFormatting>
  <conditionalFormatting sqref="B37 F37 J37 P37 S37">
    <cfRule type="expression" priority="9" dxfId="50" stopIfTrue="1">
      <formula>$U$11&gt;64</formula>
    </cfRule>
  </conditionalFormatting>
  <conditionalFormatting sqref="A37:V39">
    <cfRule type="expression" priority="6" dxfId="47" stopIfTrue="1">
      <formula>$U$11=""</formula>
    </cfRule>
    <cfRule type="expression" priority="7" dxfId="47" stopIfTrue="1">
      <formula>$U$11&lt;65</formula>
    </cfRule>
  </conditionalFormatting>
  <conditionalFormatting sqref="B38 F38 P38 S38">
    <cfRule type="expression" priority="8" dxfId="51" stopIfTrue="1">
      <formula>$U$11&gt;64</formula>
    </cfRule>
  </conditionalFormatting>
  <conditionalFormatting sqref="N38:O38 B37:M38 P37:U38">
    <cfRule type="expression" priority="10" dxfId="52" stopIfTrue="1">
      <formula>$U$11&gt;64</formula>
    </cfRule>
  </conditionalFormatting>
  <conditionalFormatting sqref="B35">
    <cfRule type="expression" priority="3" dxfId="50" stopIfTrue="1">
      <formula>$U$11&gt;64</formula>
    </cfRule>
  </conditionalFormatting>
  <conditionalFormatting sqref="A35:V36">
    <cfRule type="expression" priority="1" dxfId="47" stopIfTrue="1">
      <formula>$U$11=""</formula>
    </cfRule>
    <cfRule type="expression" priority="2" dxfId="47" stopIfTrue="1">
      <formula>$U$11&lt;65</formula>
    </cfRule>
  </conditionalFormatting>
  <dataValidations count="4">
    <dataValidation type="list" allowBlank="1" showInputMessage="1" showErrorMessage="1" promptTitle="Title" prompt="Select title from list, if other please annotate in Notes" sqref="D5">
      <formula1>"Cllr, Dr, Miss, Mr, Mrs, Ms, Prof, Sir"</formula1>
    </dataValidation>
    <dataValidation type="list" allowBlank="1" showInputMessage="1" showErrorMessage="1" sqref="U13">
      <formula1>$W$9:$W$11</formula1>
    </dataValidation>
    <dataValidation type="list" allowBlank="1" showInputMessage="1" showErrorMessage="1" sqref="H13:H23">
      <formula1>$W$12:$W$13</formula1>
    </dataValidation>
    <dataValidation type="decimal" showInputMessage="1" showErrorMessage="1" sqref="B33:E33">
      <formula1>1</formula1>
      <formula2>366</formula2>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74" r:id="rId2"/>
  <headerFooter>
    <oddHeader>&amp;L&amp;G&amp;C&amp;"Arial,Regular"&amp;14&amp;K00-027CONTROLLED ONCE COMPLETED&amp;"Arial,Bold"&amp;K000000
L3: LEAVER NOTIFICATION FORM i-CONNECT&amp;R&amp;G</oddHeader>
    <oddFooter>&amp;L&amp;"Arial,Regular"&amp;10&amp;A&amp;C&amp;"Arial,Regular"&amp;10Page &amp;P of 1&amp;R&amp;"Arial,Bold"&amp;10&amp;U&amp;K0070C0derbyshirepensionfund.org.uk</oddFooter>
  </headerFooter>
  <legacyDrawingHF r:id="rId1"/>
</worksheet>
</file>

<file path=xl/worksheets/sheet2.xml><?xml version="1.0" encoding="utf-8"?>
<worksheet xmlns="http://schemas.openxmlformats.org/spreadsheetml/2006/main" xmlns:r="http://schemas.openxmlformats.org/officeDocument/2006/relationships">
  <dimension ref="A1:E19"/>
  <sheetViews>
    <sheetView zoomScalePageLayoutView="0" workbookViewId="0" topLeftCell="A1">
      <selection activeCell="C43" sqref="C43"/>
    </sheetView>
  </sheetViews>
  <sheetFormatPr defaultColWidth="9.140625" defaultRowHeight="15"/>
  <cols>
    <col min="1" max="1" width="33.140625" style="1" customWidth="1"/>
    <col min="2" max="2" width="4.57421875" style="1" bestFit="1" customWidth="1"/>
    <col min="3" max="3" width="57.00390625" style="1" customWidth="1"/>
    <col min="4" max="4" width="31.57421875" style="1" customWidth="1"/>
    <col min="5" max="5" width="10.7109375" style="1" bestFit="1" customWidth="1"/>
    <col min="6" max="16384" width="9.140625" style="1" customWidth="1"/>
  </cols>
  <sheetData>
    <row r="1" spans="1:5" ht="14.25">
      <c r="A1" t="s">
        <v>1</v>
      </c>
      <c r="B1" s="272">
        <f>dob</f>
        <v>0</v>
      </c>
      <c r="C1" s="271"/>
      <c r="E1" s="6"/>
    </row>
    <row r="2" spans="1:5" ht="14.25">
      <c r="A2"/>
      <c r="B2" s="3"/>
      <c r="E2" s="6"/>
    </row>
    <row r="3" spans="1:5" ht="14.25">
      <c r="A3" t="s">
        <v>12</v>
      </c>
      <c r="B3" s="272">
        <f>Date_Left</f>
        <v>0</v>
      </c>
      <c r="C3" s="271"/>
      <c r="E3" s="6"/>
    </row>
    <row r="4" spans="1:5" ht="14.25">
      <c r="A4"/>
      <c r="B4" s="2"/>
      <c r="E4" s="6"/>
    </row>
    <row r="5" spans="1:3" ht="14.25">
      <c r="A5" t="s">
        <v>13</v>
      </c>
      <c r="B5" s="273">
        <f ca="1">ROUNDDOWN((SUMPRODUCT(--(TEXT(ROW(INDIRECT("1:"&amp;$B$3-$B$1+2))+$B$1,"dd-mmm")&lt;&gt;"29-feb"))-1)/365,0)</f>
        <v>0</v>
      </c>
      <c r="C5" s="274"/>
    </row>
    <row r="6" spans="1:2" ht="14.25">
      <c r="A6"/>
      <c r="B6" s="4"/>
    </row>
    <row r="7" spans="1:5" ht="14.25">
      <c r="A7" t="s">
        <v>14</v>
      </c>
      <c r="B7" s="270">
        <f>YEAR(B3)</f>
        <v>1900</v>
      </c>
      <c r="C7" s="271"/>
      <c r="E7" s="8"/>
    </row>
    <row r="8" spans="1:4" ht="14.25">
      <c r="A8"/>
      <c r="B8" s="275" t="str">
        <f>CONCATENATE("05","/","04","/",B7)</f>
        <v>05/04/1900</v>
      </c>
      <c r="C8" s="276"/>
      <c r="D8" s="5">
        <f>VALUE(B8)</f>
        <v>96</v>
      </c>
    </row>
    <row r="9" spans="1:4" ht="14.25">
      <c r="A9"/>
      <c r="B9" s="270">
        <f>IF(D8&gt;=Date_Left,0,1)</f>
        <v>0</v>
      </c>
      <c r="C9" s="271"/>
      <c r="D9" s="5"/>
    </row>
    <row r="10" spans="1:4" ht="14.25">
      <c r="A10"/>
      <c r="B10" s="270">
        <f>IF(B9=1,YEAR(B3)+1,YEAR(B3))</f>
        <v>1900</v>
      </c>
      <c r="C10" s="271"/>
      <c r="D10" s="5"/>
    </row>
    <row r="11" spans="1:4" ht="14.25">
      <c r="A11"/>
      <c r="B11" s="270" t="str">
        <f>CONCATENATE("05/04/",B10)</f>
        <v>05/04/1900</v>
      </c>
      <c r="C11" s="271"/>
      <c r="D11" s="9">
        <v>2017</v>
      </c>
    </row>
    <row r="12" spans="1:3" ht="14.25">
      <c r="A12"/>
      <c r="B12" s="270" t="str">
        <f>CONCATENATE("05/04/",$B10-1)</f>
        <v>05/04/1899</v>
      </c>
      <c r="C12" s="271"/>
    </row>
    <row r="13" spans="1:3" ht="14.25">
      <c r="A13"/>
      <c r="B13" s="270" t="str">
        <f>CONCATENATE("05/04/",$B10-2)</f>
        <v>05/04/1898</v>
      </c>
      <c r="C13" s="271"/>
    </row>
    <row r="14" spans="1:2" ht="14.25">
      <c r="A14"/>
      <c r="B14" s="2"/>
    </row>
    <row r="15" spans="1:3" ht="14.25">
      <c r="A15" t="s">
        <v>15</v>
      </c>
      <c r="B15" s="270">
        <f>IF(MONTH(Date_Left)&gt;3,1,0)</f>
        <v>0</v>
      </c>
      <c r="C15" s="271"/>
    </row>
    <row r="16" spans="1:3" ht="14.25">
      <c r="A16"/>
      <c r="B16" s="270">
        <f>IF(B15=1,YEAR(B3)+1,YEAR(B3))</f>
        <v>1900</v>
      </c>
      <c r="C16" s="271"/>
    </row>
    <row r="17" spans="1:3" ht="14.25">
      <c r="A17"/>
      <c r="B17" s="270" t="str">
        <f>CONCATENATE("31/03/",B16)</f>
        <v>31/03/1900</v>
      </c>
      <c r="C17" s="271"/>
    </row>
    <row r="18" spans="1:3" ht="14.25">
      <c r="A18"/>
      <c r="B18" s="270" t="str">
        <f>CONCATENATE("31/03/",$B16-1)</f>
        <v>31/03/1899</v>
      </c>
      <c r="C18" s="271"/>
    </row>
    <row r="19" spans="1:3" ht="14.25">
      <c r="A19"/>
      <c r="B19" s="270" t="str">
        <f>CONCATENATE("31/03/",$B16-2)</f>
        <v>31/03/1898</v>
      </c>
      <c r="C19" s="271"/>
    </row>
    <row r="36" s="10" customFormat="1" ht="14.25"/>
  </sheetData>
  <sheetProtection password="D3AF" sheet="1" selectLockedCells="1"/>
  <mergeCells count="15">
    <mergeCell ref="B17:C17"/>
    <mergeCell ref="B18:C18"/>
    <mergeCell ref="B19:C19"/>
    <mergeCell ref="B10:C10"/>
    <mergeCell ref="B11:C11"/>
    <mergeCell ref="B12:C12"/>
    <mergeCell ref="B13:C13"/>
    <mergeCell ref="B15:C15"/>
    <mergeCell ref="B16:C16"/>
    <mergeCell ref="B9:C9"/>
    <mergeCell ref="B1:C1"/>
    <mergeCell ref="B3:C3"/>
    <mergeCell ref="B5:C5"/>
    <mergeCell ref="B7:C7"/>
    <mergeCell ref="B8:C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101"/>
  <sheetViews>
    <sheetView showGridLines="0" showRowColHeaders="0" zoomScalePageLayoutView="0" workbookViewId="0" topLeftCell="A1">
      <selection activeCell="F12" sqref="F12:I12"/>
    </sheetView>
  </sheetViews>
  <sheetFormatPr defaultColWidth="6.7109375" defaultRowHeight="15"/>
  <cols>
    <col min="1" max="1" width="3.7109375" style="107" customWidth="1"/>
    <col min="2" max="5" width="6.7109375" style="36" customWidth="1"/>
    <col min="6" max="6" width="6.7109375" style="26" customWidth="1"/>
    <col min="7" max="21" width="6.7109375" style="36" customWidth="1"/>
    <col min="22" max="22" width="6.7109375" style="36" hidden="1" customWidth="1"/>
    <col min="23" max="16384" width="6.7109375" style="36" customWidth="1"/>
  </cols>
  <sheetData>
    <row r="1" spans="1:21" s="29" customFormat="1" ht="19.5" customHeight="1">
      <c r="A1" s="227" t="s">
        <v>75</v>
      </c>
      <c r="B1" s="227"/>
      <c r="C1" s="227"/>
      <c r="D1" s="227"/>
      <c r="E1" s="227"/>
      <c r="F1" s="227"/>
      <c r="G1" s="227"/>
      <c r="H1" s="227"/>
      <c r="I1" s="227"/>
      <c r="J1" s="227"/>
      <c r="K1" s="227"/>
      <c r="L1" s="227"/>
      <c r="M1" s="227"/>
      <c r="N1" s="227"/>
      <c r="O1" s="227"/>
      <c r="P1" s="227"/>
      <c r="Q1" s="227"/>
      <c r="R1" s="227"/>
      <c r="S1" s="227"/>
      <c r="T1" s="227"/>
      <c r="U1" s="227"/>
    </row>
    <row r="2" spans="1:21" s="29" customFormat="1" ht="19.5" customHeight="1">
      <c r="A2" s="21"/>
      <c r="B2" s="21"/>
      <c r="C2" s="21"/>
      <c r="D2" s="21"/>
      <c r="E2" s="21"/>
      <c r="F2" s="21"/>
      <c r="G2" s="21"/>
      <c r="H2" s="21"/>
      <c r="I2" s="21"/>
      <c r="J2" s="21"/>
      <c r="K2" s="21"/>
      <c r="L2" s="21"/>
      <c r="M2" s="21"/>
      <c r="N2" s="21"/>
      <c r="O2" s="21"/>
      <c r="P2" s="21"/>
      <c r="Q2" s="21"/>
      <c r="R2" s="21"/>
      <c r="S2" s="21"/>
      <c r="T2" s="21"/>
      <c r="U2" s="21"/>
    </row>
    <row r="3" spans="1:21" s="29" customFormat="1" ht="19.5" customHeight="1">
      <c r="A3" s="21"/>
      <c r="B3" s="174" t="s">
        <v>20</v>
      </c>
      <c r="C3" s="174"/>
      <c r="D3" s="174"/>
      <c r="E3" s="167" t="str">
        <f>PROPER(CONCATENATE('L3 - Leaver form i-Connect v3.0'!D5," ",'L3 - Leaver form i-Connect v3.0'!H5," ",'L3 - Leaver form i-Connect v3.0'!P5))</f>
        <v>  </v>
      </c>
      <c r="F3" s="167"/>
      <c r="G3" s="167"/>
      <c r="H3" s="167"/>
      <c r="I3" s="167"/>
      <c r="J3" s="174" t="s">
        <v>10</v>
      </c>
      <c r="K3" s="174"/>
      <c r="L3" s="174"/>
      <c r="M3" s="167">
        <f>IF('L3 - Leaver form i-Connect v3.0'!P7&lt;&gt;"",'L3 - Leaver form i-Connect v3.0'!P7,"")</f>
      </c>
      <c r="N3" s="167"/>
      <c r="O3" s="167"/>
      <c r="P3" s="167"/>
      <c r="Q3" s="167"/>
      <c r="R3" s="21"/>
      <c r="S3" s="21"/>
      <c r="T3" s="21"/>
      <c r="U3" s="21"/>
    </row>
    <row r="4" spans="1:21" s="29" customFormat="1" ht="19.5" customHeight="1">
      <c r="A4" s="21"/>
      <c r="B4" s="174" t="s">
        <v>21</v>
      </c>
      <c r="C4" s="174"/>
      <c r="D4" s="174"/>
      <c r="E4" s="438">
        <f>IF('L3 - Leaver form i-Connect v3.0'!F6&lt;&gt;"",'L3 - Leaver form i-Connect v3.0'!F6,"")</f>
      </c>
      <c r="F4" s="438"/>
      <c r="G4" s="438"/>
      <c r="H4" s="438"/>
      <c r="I4" s="438"/>
      <c r="J4" s="174" t="s">
        <v>12</v>
      </c>
      <c r="K4" s="174"/>
      <c r="L4" s="174"/>
      <c r="M4" s="439">
        <f>IF(Date_Left&lt;&gt;"",Date_Left,"")</f>
      </c>
      <c r="N4" s="439"/>
      <c r="O4" s="439"/>
      <c r="P4" s="439"/>
      <c r="Q4" s="439"/>
      <c r="R4" s="21"/>
      <c r="S4" s="21"/>
      <c r="T4" s="21"/>
      <c r="U4" s="21"/>
    </row>
    <row r="5" spans="1:21" s="29" customFormat="1" ht="24.75" customHeight="1">
      <c r="A5" s="437" t="s">
        <v>90</v>
      </c>
      <c r="B5" s="437"/>
      <c r="C5" s="437"/>
      <c r="D5" s="437"/>
      <c r="E5" s="437"/>
      <c r="F5" s="437"/>
      <c r="G5" s="437"/>
      <c r="H5" s="437"/>
      <c r="I5" s="437"/>
      <c r="J5" s="437"/>
      <c r="K5" s="437"/>
      <c r="L5" s="437"/>
      <c r="M5" s="437"/>
      <c r="N5" s="437"/>
      <c r="O5" s="437"/>
      <c r="P5" s="437"/>
      <c r="Q5" s="437"/>
      <c r="R5" s="437"/>
      <c r="S5" s="437"/>
      <c r="T5" s="437"/>
      <c r="U5" s="437"/>
    </row>
    <row r="6" spans="1:21" s="31" customFormat="1" ht="24.75" customHeight="1">
      <c r="A6" s="437"/>
      <c r="B6" s="437"/>
      <c r="C6" s="437"/>
      <c r="D6" s="437"/>
      <c r="E6" s="437"/>
      <c r="F6" s="437"/>
      <c r="G6" s="437"/>
      <c r="H6" s="437"/>
      <c r="I6" s="437"/>
      <c r="J6" s="437"/>
      <c r="K6" s="437"/>
      <c r="L6" s="437"/>
      <c r="M6" s="437"/>
      <c r="N6" s="437"/>
      <c r="O6" s="437"/>
      <c r="P6" s="437"/>
      <c r="Q6" s="437"/>
      <c r="R6" s="437"/>
      <c r="S6" s="437"/>
      <c r="T6" s="437"/>
      <c r="U6" s="437"/>
    </row>
    <row r="7" spans="1:22" s="113" customFormat="1" ht="22.5" customHeight="1">
      <c r="A7" s="111"/>
      <c r="B7" s="432" t="s">
        <v>25</v>
      </c>
      <c r="C7" s="432"/>
      <c r="D7" s="432"/>
      <c r="E7" s="432"/>
      <c r="F7" s="432"/>
      <c r="G7" s="432"/>
      <c r="H7" s="432"/>
      <c r="I7" s="432"/>
      <c r="J7" s="432"/>
      <c r="K7" s="432"/>
      <c r="L7" s="432"/>
      <c r="M7" s="432"/>
      <c r="N7" s="432"/>
      <c r="O7" s="432"/>
      <c r="P7" s="432"/>
      <c r="Q7" s="432"/>
      <c r="R7" s="112"/>
      <c r="S7" s="112"/>
      <c r="T7" s="112"/>
      <c r="V7" s="114">
        <f>IF(B13&gt;0,B13-1,N8)</f>
      </c>
    </row>
    <row r="8" spans="1:22" ht="22.5" customHeight="1">
      <c r="A8" s="109"/>
      <c r="B8" s="355" t="s">
        <v>16</v>
      </c>
      <c r="C8" s="356"/>
      <c r="D8" s="356"/>
      <c r="E8" s="357"/>
      <c r="F8" s="358">
        <f>IF(N8&lt;&gt;"",DATE(YEAR(N8)-1,MONTH(N8),DAY(N8)+1),"")</f>
      </c>
      <c r="G8" s="359"/>
      <c r="H8" s="359"/>
      <c r="I8" s="360"/>
      <c r="J8" s="433" t="s">
        <v>17</v>
      </c>
      <c r="K8" s="356"/>
      <c r="L8" s="356"/>
      <c r="M8" s="357"/>
      <c r="N8" s="434">
        <f>IF(Date_Left&lt;&gt;"",Date_Left,"")</f>
      </c>
      <c r="O8" s="435"/>
      <c r="P8" s="435"/>
      <c r="Q8" s="436"/>
      <c r="R8" s="55"/>
      <c r="S8" s="55"/>
      <c r="T8" s="55"/>
      <c r="V8" s="56" t="str">
        <f>IF(B14&gt;0,B14-1,IF(B13&gt;0,N8," "))</f>
        <v> </v>
      </c>
    </row>
    <row r="9" spans="1:22" ht="22.5" customHeight="1">
      <c r="A9" s="109"/>
      <c r="B9" s="355" t="s">
        <v>67</v>
      </c>
      <c r="C9" s="356"/>
      <c r="D9" s="356"/>
      <c r="E9" s="356"/>
      <c r="F9" s="356"/>
      <c r="G9" s="356"/>
      <c r="H9" s="356"/>
      <c r="I9" s="356"/>
      <c r="J9" s="356"/>
      <c r="K9" s="356"/>
      <c r="L9" s="356"/>
      <c r="M9" s="356"/>
      <c r="N9" s="356"/>
      <c r="O9" s="356"/>
      <c r="P9" s="356"/>
      <c r="Q9" s="357"/>
      <c r="R9" s="7"/>
      <c r="S9" s="7"/>
      <c r="T9" s="7"/>
      <c r="V9" s="56" t="str">
        <f>IF(B15&gt;0,B15-1,IF(B14&gt;0,N8," "))</f>
        <v> </v>
      </c>
    </row>
    <row r="10" spans="1:22" ht="22.5" customHeight="1">
      <c r="A10" s="109"/>
      <c r="B10" s="363" t="s">
        <v>68</v>
      </c>
      <c r="C10" s="364"/>
      <c r="D10" s="364"/>
      <c r="E10" s="365"/>
      <c r="F10" s="363" t="s">
        <v>40</v>
      </c>
      <c r="G10" s="364"/>
      <c r="H10" s="364"/>
      <c r="I10" s="365"/>
      <c r="J10" s="363" t="s">
        <v>69</v>
      </c>
      <c r="K10" s="364"/>
      <c r="L10" s="364"/>
      <c r="M10" s="365"/>
      <c r="N10" s="363" t="s">
        <v>70</v>
      </c>
      <c r="O10" s="364"/>
      <c r="P10" s="364"/>
      <c r="Q10" s="365"/>
      <c r="R10" s="7"/>
      <c r="S10" s="7"/>
      <c r="T10" s="7"/>
      <c r="V10" s="56" t="str">
        <f>IF(B16&gt;0,B16-1,IF(B15&gt;0,N8," "))</f>
        <v> </v>
      </c>
    </row>
    <row r="11" spans="1:22" ht="8.25" customHeight="1">
      <c r="A11" s="109"/>
      <c r="B11" s="366"/>
      <c r="C11" s="367"/>
      <c r="D11" s="367"/>
      <c r="E11" s="368"/>
      <c r="F11" s="366"/>
      <c r="G11" s="367"/>
      <c r="H11" s="367"/>
      <c r="I11" s="368"/>
      <c r="J11" s="366"/>
      <c r="K11" s="367"/>
      <c r="L11" s="367"/>
      <c r="M11" s="368"/>
      <c r="N11" s="366"/>
      <c r="O11" s="367"/>
      <c r="P11" s="367"/>
      <c r="Q11" s="368"/>
      <c r="R11" s="7"/>
      <c r="S11" s="7"/>
      <c r="T11" s="7"/>
      <c r="V11" s="56">
        <f>IF(B16&gt;0,N8,"")</f>
      </c>
    </row>
    <row r="12" spans="1:22" ht="22.5" customHeight="1">
      <c r="A12" s="109"/>
      <c r="B12" s="349">
        <f>F8</f>
      </c>
      <c r="C12" s="350"/>
      <c r="D12" s="350"/>
      <c r="E12" s="351"/>
      <c r="F12" s="331"/>
      <c r="G12" s="332"/>
      <c r="H12" s="332"/>
      <c r="I12" s="333"/>
      <c r="J12" s="426">
        <v>365</v>
      </c>
      <c r="K12" s="427"/>
      <c r="L12" s="427"/>
      <c r="M12" s="428"/>
      <c r="N12" s="337">
        <f>F12*J12/365</f>
        <v>0</v>
      </c>
      <c r="O12" s="338"/>
      <c r="P12" s="338"/>
      <c r="Q12" s="339"/>
      <c r="R12" s="429" t="s">
        <v>71</v>
      </c>
      <c r="S12" s="430"/>
      <c r="T12" s="430"/>
      <c r="U12" s="430"/>
      <c r="V12" s="57"/>
    </row>
    <row r="13" spans="1:22" ht="22.5" customHeight="1">
      <c r="A13" s="109"/>
      <c r="B13" s="328"/>
      <c r="C13" s="329"/>
      <c r="D13" s="329"/>
      <c r="E13" s="330"/>
      <c r="F13" s="331"/>
      <c r="G13" s="332"/>
      <c r="H13" s="332"/>
      <c r="I13" s="333"/>
      <c r="J13" s="334">
        <v>365</v>
      </c>
      <c r="K13" s="335"/>
      <c r="L13" s="335"/>
      <c r="M13" s="336"/>
      <c r="N13" s="337">
        <f>F13*J13/365</f>
        <v>0</v>
      </c>
      <c r="O13" s="338"/>
      <c r="P13" s="338"/>
      <c r="Q13" s="339"/>
      <c r="R13" s="431"/>
      <c r="S13" s="430"/>
      <c r="T13" s="430"/>
      <c r="U13" s="430"/>
      <c r="V13" s="57"/>
    </row>
    <row r="14" spans="1:22" ht="22.5" customHeight="1">
      <c r="A14" s="109"/>
      <c r="B14" s="328"/>
      <c r="C14" s="329"/>
      <c r="D14" s="329"/>
      <c r="E14" s="330"/>
      <c r="F14" s="331"/>
      <c r="G14" s="332"/>
      <c r="H14" s="332"/>
      <c r="I14" s="333"/>
      <c r="J14" s="334">
        <v>365</v>
      </c>
      <c r="K14" s="335"/>
      <c r="L14" s="335"/>
      <c r="M14" s="336"/>
      <c r="N14" s="337">
        <f>F14*J14/365</f>
        <v>0</v>
      </c>
      <c r="O14" s="338"/>
      <c r="P14" s="338"/>
      <c r="Q14" s="339"/>
      <c r="R14" s="431"/>
      <c r="S14" s="430"/>
      <c r="T14" s="430"/>
      <c r="U14" s="430"/>
      <c r="V14" s="57"/>
    </row>
    <row r="15" spans="1:22" ht="22.5" customHeight="1">
      <c r="A15" s="109"/>
      <c r="B15" s="328"/>
      <c r="C15" s="329"/>
      <c r="D15" s="329"/>
      <c r="E15" s="330"/>
      <c r="F15" s="331"/>
      <c r="G15" s="332"/>
      <c r="H15" s="332"/>
      <c r="I15" s="333"/>
      <c r="J15" s="340">
        <v>365</v>
      </c>
      <c r="K15" s="341"/>
      <c r="L15" s="341"/>
      <c r="M15" s="342"/>
      <c r="N15" s="337">
        <f>F15*J15/365</f>
        <v>0</v>
      </c>
      <c r="O15" s="338"/>
      <c r="P15" s="338"/>
      <c r="Q15" s="339"/>
      <c r="R15" s="431"/>
      <c r="S15" s="430"/>
      <c r="T15" s="430"/>
      <c r="U15" s="430"/>
      <c r="V15" s="57"/>
    </row>
    <row r="16" spans="1:22" ht="22.5" customHeight="1">
      <c r="A16" s="109"/>
      <c r="B16" s="328"/>
      <c r="C16" s="329"/>
      <c r="D16" s="329"/>
      <c r="E16" s="330"/>
      <c r="F16" s="331"/>
      <c r="G16" s="332"/>
      <c r="H16" s="332"/>
      <c r="I16" s="333"/>
      <c r="J16" s="340">
        <v>365</v>
      </c>
      <c r="K16" s="341"/>
      <c r="L16" s="341"/>
      <c r="M16" s="342"/>
      <c r="N16" s="337">
        <f>F16*J16/365</f>
        <v>0</v>
      </c>
      <c r="O16" s="338"/>
      <c r="P16" s="338"/>
      <c r="Q16" s="339"/>
      <c r="R16" s="431"/>
      <c r="S16" s="430"/>
      <c r="T16" s="430"/>
      <c r="U16" s="430"/>
      <c r="V16" s="57"/>
    </row>
    <row r="17" spans="1:22" ht="19.5" customHeight="1" hidden="1" thickTop="1">
      <c r="A17" s="109"/>
      <c r="B17" s="424" t="s">
        <v>26</v>
      </c>
      <c r="C17" s="382"/>
      <c r="D17" s="382"/>
      <c r="E17" s="383"/>
      <c r="F17" s="386" t="s">
        <v>27</v>
      </c>
      <c r="G17" s="387"/>
      <c r="H17" s="387"/>
      <c r="I17" s="388"/>
      <c r="J17" s="389">
        <f>F8</f>
      </c>
      <c r="K17" s="390"/>
      <c r="L17" s="390"/>
      <c r="M17" s="391"/>
      <c r="N17" s="386" t="s">
        <v>28</v>
      </c>
      <c r="O17" s="387"/>
      <c r="P17" s="387"/>
      <c r="Q17" s="388"/>
      <c r="R17" s="392">
        <f>V7</f>
      </c>
      <c r="S17" s="393"/>
      <c r="T17" s="393"/>
      <c r="V17" s="57"/>
    </row>
    <row r="18" spans="1:22" ht="19.5" customHeight="1" hidden="1" thickBot="1">
      <c r="A18" s="109"/>
      <c r="B18" s="425"/>
      <c r="C18" s="417"/>
      <c r="D18" s="417"/>
      <c r="E18" s="418"/>
      <c r="F18" s="419" t="s">
        <v>22</v>
      </c>
      <c r="G18" s="420"/>
      <c r="H18" s="420"/>
      <c r="I18" s="421"/>
      <c r="J18" s="412">
        <f ca="1">IF(AND(R17&lt;&gt;" ",R17=J17),1,IF(R17&gt;J17,SUMPRODUCT(--(TEXT(ROW(INDIRECT("1:"&amp;R17-J17))+J17,"dd-mmm")&lt;&gt;"29-feb"))+1,0))</f>
        <v>1</v>
      </c>
      <c r="K18" s="413"/>
      <c r="L18" s="413"/>
      <c r="M18" s="414"/>
      <c r="N18" s="419" t="s">
        <v>23</v>
      </c>
      <c r="O18" s="420"/>
      <c r="P18" s="420"/>
      <c r="Q18" s="421"/>
      <c r="R18" s="415">
        <f>(N12*J18/365)</f>
        <v>0</v>
      </c>
      <c r="S18" s="416"/>
      <c r="T18" s="416"/>
      <c r="V18" s="57"/>
    </row>
    <row r="19" spans="1:22" ht="19.5" customHeight="1" hidden="1" thickTop="1">
      <c r="A19" s="109"/>
      <c r="B19" s="422" t="s">
        <v>29</v>
      </c>
      <c r="C19" s="402"/>
      <c r="D19" s="402"/>
      <c r="E19" s="403"/>
      <c r="F19" s="406" t="s">
        <v>27</v>
      </c>
      <c r="G19" s="407"/>
      <c r="H19" s="407"/>
      <c r="I19" s="408"/>
      <c r="J19" s="389" t="str">
        <f>IF(B13&gt;B12,B13," ")</f>
        <v> </v>
      </c>
      <c r="K19" s="390"/>
      <c r="L19" s="390"/>
      <c r="M19" s="391"/>
      <c r="N19" s="406" t="s">
        <v>28</v>
      </c>
      <c r="O19" s="407"/>
      <c r="P19" s="407"/>
      <c r="Q19" s="408"/>
      <c r="R19" s="392" t="str">
        <f>IF(V8&gt;V7,V8," ")</f>
        <v> </v>
      </c>
      <c r="S19" s="393"/>
      <c r="T19" s="393"/>
      <c r="V19" s="57"/>
    </row>
    <row r="20" spans="1:22" ht="19.5" customHeight="1" hidden="1" thickBot="1">
      <c r="A20" s="109"/>
      <c r="B20" s="423"/>
      <c r="C20" s="404"/>
      <c r="D20" s="404"/>
      <c r="E20" s="405"/>
      <c r="F20" s="409" t="s">
        <v>22</v>
      </c>
      <c r="G20" s="410"/>
      <c r="H20" s="410"/>
      <c r="I20" s="411"/>
      <c r="J20" s="412">
        <f ca="1">IF(AND(R19&lt;&gt;" ",R19=J19),1,IF(R19&gt;J19,SUMPRODUCT(--(TEXT(ROW(INDIRECT("1:"&amp;R19-J19))+J19,"dd-mmm")&lt;&gt;"29-feb"))+1,0))</f>
        <v>0</v>
      </c>
      <c r="K20" s="413"/>
      <c r="L20" s="413"/>
      <c r="M20" s="414"/>
      <c r="N20" s="409" t="s">
        <v>23</v>
      </c>
      <c r="O20" s="410"/>
      <c r="P20" s="410"/>
      <c r="Q20" s="411"/>
      <c r="R20" s="415">
        <f>IF(J20=" ","0.00",(N13*J20/365))</f>
        <v>0</v>
      </c>
      <c r="S20" s="416"/>
      <c r="T20" s="416"/>
      <c r="V20" s="57"/>
    </row>
    <row r="21" spans="1:22" ht="19.5" customHeight="1" hidden="1" thickTop="1">
      <c r="A21" s="109"/>
      <c r="B21" s="382" t="s">
        <v>30</v>
      </c>
      <c r="C21" s="382"/>
      <c r="D21" s="382"/>
      <c r="E21" s="383"/>
      <c r="F21" s="386" t="s">
        <v>27</v>
      </c>
      <c r="G21" s="387"/>
      <c r="H21" s="387"/>
      <c r="I21" s="388"/>
      <c r="J21" s="389" t="str">
        <f>IF(B14&gt;B13,B14," ")</f>
        <v> </v>
      </c>
      <c r="K21" s="390"/>
      <c r="L21" s="390"/>
      <c r="M21" s="391"/>
      <c r="N21" s="386" t="s">
        <v>28</v>
      </c>
      <c r="O21" s="387"/>
      <c r="P21" s="387"/>
      <c r="Q21" s="388"/>
      <c r="R21" s="392" t="str">
        <f>IF(V9&gt;V8,V9," ")</f>
        <v> </v>
      </c>
      <c r="S21" s="393"/>
      <c r="T21" s="393"/>
      <c r="V21" s="57"/>
    </row>
    <row r="22" spans="1:22" ht="19.5" customHeight="1" hidden="1" thickBot="1">
      <c r="A22" s="109"/>
      <c r="B22" s="417"/>
      <c r="C22" s="417"/>
      <c r="D22" s="417"/>
      <c r="E22" s="418"/>
      <c r="F22" s="419" t="s">
        <v>22</v>
      </c>
      <c r="G22" s="420"/>
      <c r="H22" s="420"/>
      <c r="I22" s="421"/>
      <c r="J22" s="412">
        <f ca="1">IF(AND(R21&lt;&gt;" ",R21=J21),1,IF(R21&gt;J21,SUMPRODUCT(--(TEXT(ROW(INDIRECT("1:"&amp;R21-J21))+J21,"dd-mmm")&lt;&gt;"29-feb"))+1,0))</f>
        <v>0</v>
      </c>
      <c r="K22" s="413"/>
      <c r="L22" s="413"/>
      <c r="M22" s="414"/>
      <c r="N22" s="419" t="s">
        <v>23</v>
      </c>
      <c r="O22" s="420"/>
      <c r="P22" s="420"/>
      <c r="Q22" s="421"/>
      <c r="R22" s="415">
        <f>IF(J22=" ","0.00",(N14*J22/365))</f>
        <v>0</v>
      </c>
      <c r="S22" s="416"/>
      <c r="T22" s="416"/>
      <c r="V22" s="57"/>
    </row>
    <row r="23" spans="1:22" ht="19.5" customHeight="1" hidden="1" thickTop="1">
      <c r="A23" s="109"/>
      <c r="B23" s="402" t="s">
        <v>31</v>
      </c>
      <c r="C23" s="402"/>
      <c r="D23" s="402"/>
      <c r="E23" s="403"/>
      <c r="F23" s="406" t="s">
        <v>27</v>
      </c>
      <c r="G23" s="407"/>
      <c r="H23" s="407"/>
      <c r="I23" s="408"/>
      <c r="J23" s="389" t="str">
        <f>IF(B15&gt;B14,B15," ")</f>
        <v> </v>
      </c>
      <c r="K23" s="390"/>
      <c r="L23" s="390"/>
      <c r="M23" s="391"/>
      <c r="N23" s="406" t="s">
        <v>28</v>
      </c>
      <c r="O23" s="407"/>
      <c r="P23" s="407"/>
      <c r="Q23" s="408"/>
      <c r="R23" s="392" t="str">
        <f>IF(V10&gt;V9,V10," ")</f>
        <v> </v>
      </c>
      <c r="S23" s="393"/>
      <c r="T23" s="393"/>
      <c r="V23" s="57"/>
    </row>
    <row r="24" spans="1:22" ht="19.5" customHeight="1" hidden="1" thickBot="1">
      <c r="A24" s="109"/>
      <c r="B24" s="404"/>
      <c r="C24" s="404"/>
      <c r="D24" s="404"/>
      <c r="E24" s="405"/>
      <c r="F24" s="409" t="s">
        <v>22</v>
      </c>
      <c r="G24" s="410"/>
      <c r="H24" s="410"/>
      <c r="I24" s="411"/>
      <c r="J24" s="412">
        <f ca="1">IF(AND(R23&lt;&gt;" ",R23=J23),1,IF(R23&gt;J23,SUMPRODUCT(--(TEXT(ROW(INDIRECT("1:"&amp;R23-J23))+J23,"dd-mmm")&lt;&gt;"29-feb"))+1,0))</f>
        <v>0</v>
      </c>
      <c r="K24" s="413"/>
      <c r="L24" s="413"/>
      <c r="M24" s="414"/>
      <c r="N24" s="409" t="s">
        <v>23</v>
      </c>
      <c r="O24" s="410"/>
      <c r="P24" s="410"/>
      <c r="Q24" s="411"/>
      <c r="R24" s="415">
        <f>IF(J24=0,0,(N15*J24/365))</f>
        <v>0</v>
      </c>
      <c r="S24" s="416"/>
      <c r="T24" s="416"/>
      <c r="V24" s="57"/>
    </row>
    <row r="25" spans="1:22" ht="19.5" customHeight="1" hidden="1" thickTop="1">
      <c r="A25" s="109"/>
      <c r="B25" s="382" t="s">
        <v>32</v>
      </c>
      <c r="C25" s="382"/>
      <c r="D25" s="382"/>
      <c r="E25" s="383"/>
      <c r="F25" s="386" t="s">
        <v>27</v>
      </c>
      <c r="G25" s="387"/>
      <c r="H25" s="387"/>
      <c r="I25" s="388"/>
      <c r="J25" s="389" t="str">
        <f>IF(B16&gt;B15,B16," ")</f>
        <v> </v>
      </c>
      <c r="K25" s="390"/>
      <c r="L25" s="390"/>
      <c r="M25" s="391"/>
      <c r="N25" s="386" t="s">
        <v>28</v>
      </c>
      <c r="O25" s="387"/>
      <c r="P25" s="387"/>
      <c r="Q25" s="388"/>
      <c r="R25" s="392" t="str">
        <f>IF(V11&gt;V10,V11," ")</f>
        <v> </v>
      </c>
      <c r="S25" s="393"/>
      <c r="T25" s="393"/>
      <c r="V25" s="57"/>
    </row>
    <row r="26" spans="1:22" ht="19.5" customHeight="1" hidden="1">
      <c r="A26" s="109"/>
      <c r="B26" s="384"/>
      <c r="C26" s="384"/>
      <c r="D26" s="384"/>
      <c r="E26" s="385"/>
      <c r="F26" s="394" t="s">
        <v>22</v>
      </c>
      <c r="G26" s="395"/>
      <c r="H26" s="395"/>
      <c r="I26" s="396"/>
      <c r="J26" s="397">
        <f ca="1">IF(AND(R25&lt;&gt;" ",R25=J25),1,IF(R25&gt;J25,SUMPRODUCT(--(TEXT(ROW(INDIRECT("1:"&amp;R25-J25))+J25,"dd-mmm")&lt;&gt;"29-feb"))+1,0))</f>
        <v>0</v>
      </c>
      <c r="K26" s="398"/>
      <c r="L26" s="398"/>
      <c r="M26" s="399"/>
      <c r="N26" s="394" t="s">
        <v>23</v>
      </c>
      <c r="O26" s="395"/>
      <c r="P26" s="395"/>
      <c r="Q26" s="396"/>
      <c r="R26" s="400">
        <f>IF(J26=0,0,(N16*J26/365))</f>
        <v>0</v>
      </c>
      <c r="S26" s="401"/>
      <c r="T26" s="401"/>
      <c r="V26" s="57"/>
    </row>
    <row r="27" spans="1:22" ht="19.5" customHeight="1" hidden="1">
      <c r="A27" s="109"/>
      <c r="B27" s="60"/>
      <c r="C27" s="61"/>
      <c r="D27" s="61"/>
      <c r="E27" s="61"/>
      <c r="F27" s="370" t="s">
        <v>33</v>
      </c>
      <c r="G27" s="370"/>
      <c r="H27" s="370"/>
      <c r="I27" s="370"/>
      <c r="J27" s="371">
        <f>J18+J20+J22+J24+J26</f>
        <v>1</v>
      </c>
      <c r="K27" s="371"/>
      <c r="L27" s="371"/>
      <c r="M27" s="372"/>
      <c r="N27" s="373" t="s">
        <v>35</v>
      </c>
      <c r="O27" s="374"/>
      <c r="P27" s="374"/>
      <c r="Q27" s="375"/>
      <c r="R27" s="314">
        <f>SUM(R18+R20+R22+R24+R26)</f>
        <v>0</v>
      </c>
      <c r="S27" s="315"/>
      <c r="T27" s="316"/>
      <c r="V27" s="57"/>
    </row>
    <row r="28" spans="1:22" ht="19.5" customHeight="1" hidden="1">
      <c r="A28" s="109"/>
      <c r="B28" s="61"/>
      <c r="C28" s="61"/>
      <c r="D28" s="61"/>
      <c r="E28" s="61"/>
      <c r="F28" s="62"/>
      <c r="G28" s="62"/>
      <c r="H28" s="62"/>
      <c r="I28" s="62"/>
      <c r="J28" s="63"/>
      <c r="K28" s="63"/>
      <c r="L28" s="63"/>
      <c r="M28" s="63"/>
      <c r="N28" s="376" t="s">
        <v>35</v>
      </c>
      <c r="O28" s="377"/>
      <c r="P28" s="377"/>
      <c r="Q28" s="378"/>
      <c r="R28" s="379">
        <f>IF(AND(R27&gt;0,J27&lt;365),R27/J27*365,R27)</f>
        <v>0</v>
      </c>
      <c r="S28" s="380"/>
      <c r="T28" s="381"/>
      <c r="V28" s="57"/>
    </row>
    <row r="29" spans="1:22" ht="22.5" customHeight="1">
      <c r="A29" s="109"/>
      <c r="B29" s="322" t="s">
        <v>50</v>
      </c>
      <c r="C29" s="323"/>
      <c r="D29" s="323"/>
      <c r="E29" s="324"/>
      <c r="F29" s="325"/>
      <c r="G29" s="326"/>
      <c r="H29" s="326"/>
      <c r="I29" s="327"/>
      <c r="J29" s="343" t="s">
        <v>72</v>
      </c>
      <c r="K29" s="344"/>
      <c r="L29" s="344"/>
      <c r="M29" s="344"/>
      <c r="N29" s="344"/>
      <c r="O29" s="344"/>
      <c r="P29" s="344"/>
      <c r="Q29" s="344"/>
      <c r="R29" s="57"/>
      <c r="S29" s="57"/>
      <c r="T29" s="57"/>
      <c r="V29" s="57"/>
    </row>
    <row r="30" spans="1:22" ht="22.5" customHeight="1">
      <c r="A30" s="109"/>
      <c r="B30" s="311" t="s">
        <v>24</v>
      </c>
      <c r="C30" s="312"/>
      <c r="D30" s="312"/>
      <c r="E30" s="313"/>
      <c r="F30" s="314">
        <f>R28+F29</f>
        <v>0</v>
      </c>
      <c r="G30" s="315"/>
      <c r="H30" s="315"/>
      <c r="I30" s="316"/>
      <c r="J30" s="64"/>
      <c r="K30" s="64"/>
      <c r="L30" s="64"/>
      <c r="M30" s="64"/>
      <c r="N30" s="57"/>
      <c r="O30" s="57"/>
      <c r="P30" s="57"/>
      <c r="Q30" s="57"/>
      <c r="R30" s="57"/>
      <c r="S30" s="57"/>
      <c r="T30" s="57"/>
      <c r="V30" s="57"/>
    </row>
    <row r="31" spans="1:22" ht="19.5" customHeight="1">
      <c r="A31" s="109"/>
      <c r="B31" s="61"/>
      <c r="C31" s="61"/>
      <c r="D31" s="61"/>
      <c r="E31" s="61"/>
      <c r="F31" s="65"/>
      <c r="G31" s="65"/>
      <c r="H31" s="65"/>
      <c r="I31" s="65"/>
      <c r="J31" s="64"/>
      <c r="K31" s="64"/>
      <c r="L31" s="64"/>
      <c r="M31" s="64"/>
      <c r="N31" s="66"/>
      <c r="O31" s="66"/>
      <c r="P31" s="66"/>
      <c r="Q31" s="66"/>
      <c r="R31" s="67"/>
      <c r="S31" s="67"/>
      <c r="T31" s="67"/>
      <c r="V31" s="57"/>
    </row>
    <row r="32" spans="1:22" ht="16.5" customHeight="1">
      <c r="A32" s="109"/>
      <c r="B32" s="352" t="s">
        <v>73</v>
      </c>
      <c r="C32" s="353"/>
      <c r="D32" s="353"/>
      <c r="E32" s="353"/>
      <c r="F32" s="353"/>
      <c r="G32" s="353"/>
      <c r="H32" s="353"/>
      <c r="I32" s="353"/>
      <c r="J32" s="353"/>
      <c r="K32" s="353"/>
      <c r="L32" s="353"/>
      <c r="M32" s="353"/>
      <c r="N32" s="353"/>
      <c r="O32" s="353"/>
      <c r="P32" s="353"/>
      <c r="Q32" s="354"/>
      <c r="R32" s="67"/>
      <c r="S32" s="67"/>
      <c r="T32" s="67"/>
      <c r="V32" s="57"/>
    </row>
    <row r="33" spans="1:22" ht="16.5" customHeight="1">
      <c r="A33" s="109"/>
      <c r="B33" s="355" t="s">
        <v>16</v>
      </c>
      <c r="C33" s="356"/>
      <c r="D33" s="356"/>
      <c r="E33" s="357"/>
      <c r="F33" s="358">
        <f>IF(N33&lt;&gt;"",DATE(YEAR(N33)-1,MONTH(N33),DAY(N33)+1),"")</f>
      </c>
      <c r="G33" s="359"/>
      <c r="H33" s="359"/>
      <c r="I33" s="360"/>
      <c r="J33" s="355" t="s">
        <v>17</v>
      </c>
      <c r="K33" s="356"/>
      <c r="L33" s="356"/>
      <c r="M33" s="357"/>
      <c r="N33" s="358">
        <f>IF(N8&lt;&gt;"",DATE(YEAR(N8)-1,MONTH(N8),DAY(N8)),"")</f>
      </c>
      <c r="O33" s="359"/>
      <c r="P33" s="359"/>
      <c r="Q33" s="360"/>
      <c r="R33" s="361"/>
      <c r="S33" s="369"/>
      <c r="T33" s="369"/>
      <c r="V33" s="57"/>
    </row>
    <row r="34" spans="1:22" ht="16.5" customHeight="1">
      <c r="A34" s="109"/>
      <c r="B34" s="355" t="s">
        <v>67</v>
      </c>
      <c r="C34" s="356"/>
      <c r="D34" s="356"/>
      <c r="E34" s="356"/>
      <c r="F34" s="356"/>
      <c r="G34" s="356"/>
      <c r="H34" s="356"/>
      <c r="I34" s="356"/>
      <c r="J34" s="356"/>
      <c r="K34" s="356"/>
      <c r="L34" s="356"/>
      <c r="M34" s="356"/>
      <c r="N34" s="356"/>
      <c r="O34" s="356"/>
      <c r="P34" s="356"/>
      <c r="Q34" s="357"/>
      <c r="R34" s="7"/>
      <c r="S34" s="7"/>
      <c r="T34" s="7"/>
      <c r="V34" s="54">
        <f>IF(AND(B38&gt;0,N33&gt;0),B38-1,N33)</f>
      </c>
    </row>
    <row r="35" spans="1:22" ht="16.5" customHeight="1">
      <c r="A35" s="109"/>
      <c r="B35" s="363" t="s">
        <v>68</v>
      </c>
      <c r="C35" s="364"/>
      <c r="D35" s="364"/>
      <c r="E35" s="365"/>
      <c r="F35" s="363" t="s">
        <v>40</v>
      </c>
      <c r="G35" s="364"/>
      <c r="H35" s="364"/>
      <c r="I35" s="365"/>
      <c r="J35" s="363" t="s">
        <v>69</v>
      </c>
      <c r="K35" s="364"/>
      <c r="L35" s="364"/>
      <c r="M35" s="365"/>
      <c r="N35" s="363" t="s">
        <v>70</v>
      </c>
      <c r="O35" s="364"/>
      <c r="P35" s="364"/>
      <c r="Q35" s="365"/>
      <c r="R35" s="7"/>
      <c r="S35" s="7"/>
      <c r="T35" s="7"/>
      <c r="V35" s="56" t="str">
        <f>IF(B39&gt;0,B39-1,IF(B38&gt;0,N33," "))</f>
        <v> </v>
      </c>
    </row>
    <row r="36" spans="1:22" ht="16.5" customHeight="1">
      <c r="A36" s="109"/>
      <c r="B36" s="366"/>
      <c r="C36" s="367"/>
      <c r="D36" s="367"/>
      <c r="E36" s="368"/>
      <c r="F36" s="366"/>
      <c r="G36" s="367"/>
      <c r="H36" s="367"/>
      <c r="I36" s="368"/>
      <c r="J36" s="366"/>
      <c r="K36" s="367"/>
      <c r="L36" s="367"/>
      <c r="M36" s="368"/>
      <c r="N36" s="366"/>
      <c r="O36" s="367"/>
      <c r="P36" s="367"/>
      <c r="Q36" s="368"/>
      <c r="R36" s="7"/>
      <c r="S36" s="7"/>
      <c r="T36" s="7"/>
      <c r="V36" s="56" t="str">
        <f>IF(B40&gt;0,B40-1,IF(B39&gt;0,N33," "))</f>
        <v> </v>
      </c>
    </row>
    <row r="37" spans="1:22" ht="16.5" customHeight="1">
      <c r="A37" s="109"/>
      <c r="B37" s="349">
        <f>F33</f>
      </c>
      <c r="C37" s="350"/>
      <c r="D37" s="350"/>
      <c r="E37" s="351"/>
      <c r="F37" s="331"/>
      <c r="G37" s="332"/>
      <c r="H37" s="332"/>
      <c r="I37" s="333"/>
      <c r="J37" s="334">
        <v>365</v>
      </c>
      <c r="K37" s="335"/>
      <c r="L37" s="335"/>
      <c r="M37" s="336"/>
      <c r="N37" s="337">
        <f>F37*J37/365</f>
        <v>0</v>
      </c>
      <c r="O37" s="338"/>
      <c r="P37" s="338"/>
      <c r="Q37" s="339"/>
      <c r="R37" s="343"/>
      <c r="S37" s="344"/>
      <c r="T37" s="344"/>
      <c r="U37" s="344"/>
      <c r="V37" s="56" t="str">
        <f>IF(B41&gt;0,B41-1,IF(B40&gt;0,N33," "))</f>
        <v> </v>
      </c>
    </row>
    <row r="38" spans="1:22" ht="16.5" customHeight="1">
      <c r="A38" s="109"/>
      <c r="B38" s="328"/>
      <c r="C38" s="329"/>
      <c r="D38" s="329"/>
      <c r="E38" s="330"/>
      <c r="F38" s="331"/>
      <c r="G38" s="332"/>
      <c r="H38" s="332"/>
      <c r="I38" s="333"/>
      <c r="J38" s="334">
        <v>365</v>
      </c>
      <c r="K38" s="335"/>
      <c r="L38" s="335"/>
      <c r="M38" s="336"/>
      <c r="N38" s="337">
        <f>F38*J38/365</f>
        <v>0</v>
      </c>
      <c r="O38" s="338"/>
      <c r="P38" s="338"/>
      <c r="Q38" s="339"/>
      <c r="R38" s="343"/>
      <c r="S38" s="344"/>
      <c r="T38" s="344"/>
      <c r="U38" s="344"/>
      <c r="V38" s="56"/>
    </row>
    <row r="39" spans="1:22" ht="16.5" customHeight="1">
      <c r="A39" s="109"/>
      <c r="B39" s="328"/>
      <c r="C39" s="329"/>
      <c r="D39" s="329"/>
      <c r="E39" s="330"/>
      <c r="F39" s="331"/>
      <c r="G39" s="332"/>
      <c r="H39" s="332"/>
      <c r="I39" s="333"/>
      <c r="J39" s="334">
        <v>365</v>
      </c>
      <c r="K39" s="335"/>
      <c r="L39" s="335"/>
      <c r="M39" s="336"/>
      <c r="N39" s="337">
        <f>F39*J39/365</f>
        <v>0</v>
      </c>
      <c r="O39" s="338"/>
      <c r="P39" s="338"/>
      <c r="Q39" s="339"/>
      <c r="R39" s="68"/>
      <c r="S39" s="69"/>
      <c r="T39" s="69"/>
      <c r="V39" s="56">
        <f>IF(B41&gt;0,N33,"")</f>
      </c>
    </row>
    <row r="40" spans="1:22" ht="16.5" customHeight="1">
      <c r="A40" s="109"/>
      <c r="B40" s="328"/>
      <c r="C40" s="329"/>
      <c r="D40" s="329"/>
      <c r="E40" s="330"/>
      <c r="F40" s="331"/>
      <c r="G40" s="332"/>
      <c r="H40" s="332"/>
      <c r="I40" s="333"/>
      <c r="J40" s="340">
        <v>365</v>
      </c>
      <c r="K40" s="341"/>
      <c r="L40" s="341"/>
      <c r="M40" s="342"/>
      <c r="N40" s="337">
        <f>F40*J40/365</f>
        <v>0</v>
      </c>
      <c r="O40" s="338"/>
      <c r="P40" s="338"/>
      <c r="Q40" s="339"/>
      <c r="R40" s="68"/>
      <c r="S40" s="69"/>
      <c r="T40" s="69"/>
      <c r="V40" s="57"/>
    </row>
    <row r="41" spans="1:22" ht="16.5" customHeight="1">
      <c r="A41" s="109"/>
      <c r="B41" s="328"/>
      <c r="C41" s="329"/>
      <c r="D41" s="329"/>
      <c r="E41" s="330"/>
      <c r="F41" s="331"/>
      <c r="G41" s="332"/>
      <c r="H41" s="332"/>
      <c r="I41" s="333"/>
      <c r="J41" s="340">
        <v>365</v>
      </c>
      <c r="K41" s="341"/>
      <c r="L41" s="341"/>
      <c r="M41" s="342"/>
      <c r="N41" s="337">
        <f>F41*J41/365</f>
        <v>0</v>
      </c>
      <c r="O41" s="338"/>
      <c r="P41" s="338"/>
      <c r="Q41" s="339"/>
      <c r="R41" s="68"/>
      <c r="S41" s="69"/>
      <c r="T41" s="69"/>
      <c r="V41" s="57"/>
    </row>
    <row r="42" spans="1:22" ht="19.5" customHeight="1" hidden="1" thickTop="1">
      <c r="A42" s="109"/>
      <c r="B42" s="345" t="s">
        <v>26</v>
      </c>
      <c r="C42" s="70"/>
      <c r="D42" s="70"/>
      <c r="E42" s="70"/>
      <c r="F42" s="71" t="s">
        <v>27</v>
      </c>
      <c r="G42" s="71"/>
      <c r="H42" s="71"/>
      <c r="I42" s="71"/>
      <c r="J42" s="72" t="str">
        <f>IF(F33&lt;&gt;"",F33," ")</f>
        <v> </v>
      </c>
      <c r="K42" s="72"/>
      <c r="L42" s="72"/>
      <c r="M42" s="72"/>
      <c r="N42" s="71" t="s">
        <v>28</v>
      </c>
      <c r="O42" s="71"/>
      <c r="P42" s="71"/>
      <c r="Q42" s="71"/>
      <c r="R42" s="72">
        <f>V34</f>
      </c>
      <c r="S42" s="58"/>
      <c r="T42" s="58"/>
      <c r="V42" s="57"/>
    </row>
    <row r="43" spans="1:22" ht="19.5" customHeight="1" hidden="1" thickBot="1">
      <c r="A43" s="109"/>
      <c r="B43" s="346"/>
      <c r="C43" s="73"/>
      <c r="D43" s="73"/>
      <c r="E43" s="73"/>
      <c r="F43" s="74" t="s">
        <v>22</v>
      </c>
      <c r="G43" s="74"/>
      <c r="H43" s="74"/>
      <c r="I43" s="74"/>
      <c r="J43" s="75">
        <f ca="1">IF(AND(R42&lt;&gt;" ",R42=J42),1,IF(R42&gt;J42,SUMPRODUCT(--(TEXT(ROW(INDIRECT("1:"&amp;R42-J42))+J42,"dd-mmm")&lt;&gt;"29-feb"))+1,0))</f>
        <v>0</v>
      </c>
      <c r="K43" s="75"/>
      <c r="L43" s="75"/>
      <c r="M43" s="75"/>
      <c r="N43" s="74" t="s">
        <v>23</v>
      </c>
      <c r="O43" s="76"/>
      <c r="P43" s="76"/>
      <c r="Q43" s="76"/>
      <c r="R43" s="77">
        <f>(N37*J43/365)</f>
        <v>0</v>
      </c>
      <c r="S43" s="59"/>
      <c r="T43" s="59"/>
      <c r="V43" s="57"/>
    </row>
    <row r="44" spans="1:22" ht="19.5" customHeight="1" hidden="1" thickTop="1">
      <c r="A44" s="109"/>
      <c r="B44" s="347" t="s">
        <v>29</v>
      </c>
      <c r="C44" s="78"/>
      <c r="D44" s="78"/>
      <c r="E44" s="78"/>
      <c r="F44" s="79" t="s">
        <v>27</v>
      </c>
      <c r="G44" s="79"/>
      <c r="H44" s="79"/>
      <c r="I44" s="79"/>
      <c r="J44" s="72" t="str">
        <f>IF(B38&gt;B37,B38," ")</f>
        <v> </v>
      </c>
      <c r="K44" s="72"/>
      <c r="L44" s="72"/>
      <c r="M44" s="72"/>
      <c r="N44" s="79" t="s">
        <v>28</v>
      </c>
      <c r="O44" s="79"/>
      <c r="P44" s="79"/>
      <c r="Q44" s="79"/>
      <c r="R44" s="72" t="str">
        <f>IF(V35&gt;V34,V35," ")</f>
        <v> </v>
      </c>
      <c r="S44" s="58"/>
      <c r="T44" s="58"/>
      <c r="V44" s="57"/>
    </row>
    <row r="45" spans="1:22" ht="19.5" customHeight="1" hidden="1" thickBot="1">
      <c r="A45" s="109"/>
      <c r="B45" s="348"/>
      <c r="C45" s="80"/>
      <c r="D45" s="80"/>
      <c r="E45" s="80"/>
      <c r="F45" s="81" t="s">
        <v>22</v>
      </c>
      <c r="G45" s="81"/>
      <c r="H45" s="81"/>
      <c r="I45" s="81"/>
      <c r="J45" s="75">
        <f ca="1">IF(AND(R44&lt;&gt;" ",R44=J44),1,IF(R44&gt;J44,SUMPRODUCT(--(TEXT(ROW(INDIRECT("1:"&amp;R44-J44))+J44,"dd-mmm")&lt;&gt;"29-feb"))+1,0))</f>
        <v>0</v>
      </c>
      <c r="K45" s="75"/>
      <c r="L45" s="75"/>
      <c r="M45" s="75"/>
      <c r="N45" s="81" t="s">
        <v>23</v>
      </c>
      <c r="O45" s="82"/>
      <c r="P45" s="82"/>
      <c r="Q45" s="82"/>
      <c r="R45" s="77">
        <f>IF(J45=" ","0.00",(N38*J45/365))</f>
        <v>0</v>
      </c>
      <c r="S45" s="59"/>
      <c r="T45" s="59"/>
      <c r="V45" s="57"/>
    </row>
    <row r="46" spans="1:22" ht="19.5" customHeight="1" hidden="1" thickTop="1">
      <c r="A46" s="109"/>
      <c r="B46" s="317" t="s">
        <v>30</v>
      </c>
      <c r="C46" s="83"/>
      <c r="D46" s="83"/>
      <c r="E46" s="83"/>
      <c r="F46" s="71" t="s">
        <v>27</v>
      </c>
      <c r="G46" s="71"/>
      <c r="H46" s="71"/>
      <c r="I46" s="71"/>
      <c r="J46" s="72" t="str">
        <f>IF(B39&gt;B38,B39," ")</f>
        <v> </v>
      </c>
      <c r="K46" s="72"/>
      <c r="L46" s="72"/>
      <c r="M46" s="72"/>
      <c r="N46" s="71" t="s">
        <v>28</v>
      </c>
      <c r="O46" s="71"/>
      <c r="P46" s="71"/>
      <c r="Q46" s="71"/>
      <c r="R46" s="72" t="str">
        <f>IF(V36&gt;V35,V36," ")</f>
        <v> </v>
      </c>
      <c r="S46" s="58"/>
      <c r="T46" s="58"/>
      <c r="V46" s="57"/>
    </row>
    <row r="47" spans="1:22" ht="19.5" customHeight="1" hidden="1" thickBot="1">
      <c r="A47" s="109"/>
      <c r="B47" s="318"/>
      <c r="C47" s="84"/>
      <c r="D47" s="84"/>
      <c r="E47" s="84"/>
      <c r="F47" s="74" t="s">
        <v>22</v>
      </c>
      <c r="G47" s="74"/>
      <c r="H47" s="74"/>
      <c r="I47" s="74"/>
      <c r="J47" s="75">
        <f ca="1">IF(AND(R46&lt;&gt;" ",R46=J46),1,IF(R46&gt;J46,SUMPRODUCT(--(TEXT(ROW(INDIRECT("1:"&amp;R46-J46))+J46,"dd-mmm")&lt;&gt;"29-feb"))+1,0))</f>
        <v>0</v>
      </c>
      <c r="K47" s="75"/>
      <c r="L47" s="75"/>
      <c r="M47" s="75"/>
      <c r="N47" s="74" t="s">
        <v>23</v>
      </c>
      <c r="O47" s="76"/>
      <c r="P47" s="76"/>
      <c r="Q47" s="76"/>
      <c r="R47" s="77">
        <f>IF(J47=" ","0.00",(N39*J47/365))</f>
        <v>0</v>
      </c>
      <c r="S47" s="59"/>
      <c r="T47" s="59"/>
      <c r="V47" s="57"/>
    </row>
    <row r="48" spans="1:22" ht="19.5" customHeight="1" hidden="1" thickTop="1">
      <c r="A48" s="109"/>
      <c r="B48" s="319" t="s">
        <v>31</v>
      </c>
      <c r="C48" s="85"/>
      <c r="D48" s="85"/>
      <c r="E48" s="85"/>
      <c r="F48" s="79" t="s">
        <v>27</v>
      </c>
      <c r="G48" s="79"/>
      <c r="H48" s="79"/>
      <c r="I48" s="79"/>
      <c r="J48" s="72" t="str">
        <f>IF(B40&gt;B39,B40," ")</f>
        <v> </v>
      </c>
      <c r="K48" s="72"/>
      <c r="L48" s="72"/>
      <c r="M48" s="72"/>
      <c r="N48" s="79" t="s">
        <v>28</v>
      </c>
      <c r="O48" s="79"/>
      <c r="P48" s="79"/>
      <c r="Q48" s="79"/>
      <c r="R48" s="72" t="str">
        <f>IF(V37&gt;V36,V37," ")</f>
        <v> </v>
      </c>
      <c r="S48" s="58"/>
      <c r="T48" s="58"/>
      <c r="V48" s="57"/>
    </row>
    <row r="49" spans="1:22" ht="19.5" customHeight="1" hidden="1" thickBot="1">
      <c r="A49" s="109"/>
      <c r="B49" s="320"/>
      <c r="C49" s="86"/>
      <c r="D49" s="86"/>
      <c r="E49" s="86"/>
      <c r="F49" s="81" t="s">
        <v>22</v>
      </c>
      <c r="G49" s="81"/>
      <c r="H49" s="81"/>
      <c r="I49" s="81"/>
      <c r="J49" s="75">
        <f ca="1">IF(AND(R48&lt;&gt;" ",R48=J48),1,IF(R48&gt;J48,SUMPRODUCT(--(TEXT(ROW(INDIRECT("1:"&amp;R48-J48))+J48,"dd-mmm")&lt;&gt;"29-feb"))+1,0))</f>
        <v>0</v>
      </c>
      <c r="K49" s="75"/>
      <c r="L49" s="75"/>
      <c r="M49" s="75"/>
      <c r="N49" s="81" t="s">
        <v>23</v>
      </c>
      <c r="O49" s="82"/>
      <c r="P49" s="82"/>
      <c r="Q49" s="82"/>
      <c r="R49" s="77">
        <f>IF(J49=0,0,(N40*J49/365))</f>
        <v>0</v>
      </c>
      <c r="S49" s="59"/>
      <c r="T49" s="59"/>
      <c r="V49" s="57"/>
    </row>
    <row r="50" spans="1:22" ht="19.5" customHeight="1" hidden="1" thickTop="1">
      <c r="A50" s="109"/>
      <c r="B50" s="317" t="s">
        <v>32</v>
      </c>
      <c r="C50" s="83"/>
      <c r="D50" s="83"/>
      <c r="E50" s="83"/>
      <c r="F50" s="71" t="s">
        <v>27</v>
      </c>
      <c r="G50" s="71"/>
      <c r="H50" s="71"/>
      <c r="I50" s="71"/>
      <c r="J50" s="72" t="str">
        <f>IF(B41&gt;B40,B41," ")</f>
        <v> </v>
      </c>
      <c r="K50" s="72"/>
      <c r="L50" s="72"/>
      <c r="M50" s="72"/>
      <c r="N50" s="71" t="s">
        <v>28</v>
      </c>
      <c r="O50" s="71"/>
      <c r="P50" s="71"/>
      <c r="Q50" s="71"/>
      <c r="R50" s="72" t="str">
        <f>IF(V39&gt;V37,V39," ")</f>
        <v> </v>
      </c>
      <c r="S50" s="58"/>
      <c r="T50" s="58"/>
      <c r="V50" s="57"/>
    </row>
    <row r="51" spans="1:22" ht="19.5" customHeight="1" hidden="1" thickBot="1">
      <c r="A51" s="109"/>
      <c r="B51" s="321"/>
      <c r="C51" s="87"/>
      <c r="D51" s="87"/>
      <c r="E51" s="87"/>
      <c r="F51" s="88" t="s">
        <v>22</v>
      </c>
      <c r="G51" s="88"/>
      <c r="H51" s="88"/>
      <c r="I51" s="88"/>
      <c r="J51" s="75">
        <f ca="1">IF(AND(R50&lt;&gt;" ",R50=J50),1,IF(R50&gt;J50,SUMPRODUCT(--(TEXT(ROW(INDIRECT("1:"&amp;R50-J50))+J50,"dd-mmm")&lt;&gt;"29-feb"))+1,0))</f>
        <v>0</v>
      </c>
      <c r="K51" s="89"/>
      <c r="L51" s="89"/>
      <c r="M51" s="89"/>
      <c r="N51" s="88" t="s">
        <v>23</v>
      </c>
      <c r="O51" s="90"/>
      <c r="P51" s="90"/>
      <c r="Q51" s="90"/>
      <c r="R51" s="91">
        <f>IF(J51=0,0,(N41*J51/365))</f>
        <v>0</v>
      </c>
      <c r="S51" s="59"/>
      <c r="T51" s="59"/>
      <c r="V51" s="57"/>
    </row>
    <row r="52" spans="1:22" ht="19.5" customHeight="1" hidden="1" thickTop="1">
      <c r="A52" s="109"/>
      <c r="B52" s="60"/>
      <c r="C52" s="61"/>
      <c r="D52" s="61"/>
      <c r="E52" s="61"/>
      <c r="F52" s="92" t="s">
        <v>33</v>
      </c>
      <c r="G52" s="92"/>
      <c r="H52" s="92"/>
      <c r="I52" s="92"/>
      <c r="J52" s="93">
        <f>J43+J45+J47+J49+J51</f>
        <v>0</v>
      </c>
      <c r="K52" s="93"/>
      <c r="L52" s="93"/>
      <c r="M52" s="93"/>
      <c r="N52" s="94" t="s">
        <v>35</v>
      </c>
      <c r="O52" s="94"/>
      <c r="P52" s="94"/>
      <c r="Q52" s="94"/>
      <c r="R52" s="95">
        <f>SUM(R43+R45+R47+R49+R51)</f>
        <v>0</v>
      </c>
      <c r="S52" s="96"/>
      <c r="T52" s="96"/>
      <c r="V52" s="57"/>
    </row>
    <row r="53" spans="1:22" ht="19.5" customHeight="1" hidden="1">
      <c r="A53" s="109"/>
      <c r="B53" s="61"/>
      <c r="C53" s="61"/>
      <c r="D53" s="61"/>
      <c r="E53" s="61"/>
      <c r="F53" s="62"/>
      <c r="G53" s="62"/>
      <c r="H53" s="62"/>
      <c r="I53" s="62"/>
      <c r="J53" s="63"/>
      <c r="K53" s="63"/>
      <c r="L53" s="63"/>
      <c r="M53" s="63"/>
      <c r="N53" s="97" t="s">
        <v>35</v>
      </c>
      <c r="O53" s="97"/>
      <c r="P53" s="97"/>
      <c r="Q53" s="97"/>
      <c r="R53" s="98">
        <f>IF(AND(R52&gt;0,J52&lt;365),R52/J52*365,R52)</f>
        <v>0</v>
      </c>
      <c r="S53" s="99"/>
      <c r="T53" s="99"/>
      <c r="V53" s="57"/>
    </row>
    <row r="54" spans="1:22" ht="16.5" customHeight="1">
      <c r="A54" s="109"/>
      <c r="B54" s="322" t="s">
        <v>50</v>
      </c>
      <c r="C54" s="323"/>
      <c r="D54" s="323"/>
      <c r="E54" s="324"/>
      <c r="F54" s="325">
        <v>0</v>
      </c>
      <c r="G54" s="326"/>
      <c r="H54" s="326"/>
      <c r="I54" s="327"/>
      <c r="J54" s="343"/>
      <c r="K54" s="344"/>
      <c r="L54" s="344"/>
      <c r="M54" s="344"/>
      <c r="N54" s="344"/>
      <c r="O54" s="344"/>
      <c r="P54" s="344"/>
      <c r="Q54" s="344"/>
      <c r="R54" s="57"/>
      <c r="S54" s="57"/>
      <c r="T54" s="57"/>
      <c r="V54" s="57"/>
    </row>
    <row r="55" spans="1:22" ht="16.5" customHeight="1">
      <c r="A55" s="109"/>
      <c r="B55" s="311" t="s">
        <v>24</v>
      </c>
      <c r="C55" s="312"/>
      <c r="D55" s="312"/>
      <c r="E55" s="313"/>
      <c r="F55" s="314">
        <f>R53+F54</f>
        <v>0</v>
      </c>
      <c r="G55" s="315"/>
      <c r="H55" s="315"/>
      <c r="I55" s="316"/>
      <c r="J55" s="64"/>
      <c r="K55" s="64"/>
      <c r="L55" s="64"/>
      <c r="M55" s="64"/>
      <c r="N55" s="57"/>
      <c r="O55" s="57"/>
      <c r="P55" s="57"/>
      <c r="Q55" s="57"/>
      <c r="R55" s="57"/>
      <c r="S55" s="57"/>
      <c r="T55" s="57"/>
      <c r="V55" s="57"/>
    </row>
    <row r="56" spans="1:22" ht="19.5" customHeight="1">
      <c r="A56" s="109"/>
      <c r="B56" s="7"/>
      <c r="C56" s="7"/>
      <c r="D56" s="7"/>
      <c r="E56" s="7"/>
      <c r="F56" s="7"/>
      <c r="G56" s="7"/>
      <c r="H56" s="7"/>
      <c r="I56" s="7"/>
      <c r="J56" s="7"/>
      <c r="K56" s="7"/>
      <c r="L56" s="7"/>
      <c r="M56" s="7"/>
      <c r="N56" s="7"/>
      <c r="O56" s="7"/>
      <c r="P56" s="7"/>
      <c r="Q56" s="7"/>
      <c r="R56" s="7"/>
      <c r="S56" s="7"/>
      <c r="T56" s="7"/>
      <c r="V56" s="57"/>
    </row>
    <row r="57" spans="1:22" ht="16.5" customHeight="1">
      <c r="A57" s="109"/>
      <c r="B57" s="352" t="s">
        <v>74</v>
      </c>
      <c r="C57" s="353"/>
      <c r="D57" s="353"/>
      <c r="E57" s="353"/>
      <c r="F57" s="353"/>
      <c r="G57" s="353"/>
      <c r="H57" s="353"/>
      <c r="I57" s="353"/>
      <c r="J57" s="353"/>
      <c r="K57" s="353"/>
      <c r="L57" s="353"/>
      <c r="M57" s="353"/>
      <c r="N57" s="353"/>
      <c r="O57" s="353"/>
      <c r="P57" s="353"/>
      <c r="Q57" s="354"/>
      <c r="R57" s="67"/>
      <c r="S57" s="67"/>
      <c r="T57" s="67"/>
      <c r="V57" s="57"/>
    </row>
    <row r="58" spans="1:22" ht="16.5" customHeight="1">
      <c r="A58" s="109"/>
      <c r="B58" s="355" t="s">
        <v>16</v>
      </c>
      <c r="C58" s="356"/>
      <c r="D58" s="356"/>
      <c r="E58" s="357"/>
      <c r="F58" s="358">
        <f>IF(N58&lt;&gt;"",DATE(YEAR(N58)-1,MONTH(N58),DAY(N58)+1),"")</f>
      </c>
      <c r="G58" s="359"/>
      <c r="H58" s="359"/>
      <c r="I58" s="360"/>
      <c r="J58" s="355" t="s">
        <v>17</v>
      </c>
      <c r="K58" s="356"/>
      <c r="L58" s="356"/>
      <c r="M58" s="357"/>
      <c r="N58" s="358">
        <f>IF(N8&lt;&gt;"",DATE(YEAR(N8)-2,MONTH(N8),DAY(N8)),"")</f>
      </c>
      <c r="O58" s="359"/>
      <c r="P58" s="359"/>
      <c r="Q58" s="360"/>
      <c r="R58" s="361"/>
      <c r="S58" s="362"/>
      <c r="T58" s="362"/>
      <c r="V58" s="57"/>
    </row>
    <row r="59" spans="1:22" ht="16.5" customHeight="1">
      <c r="A59" s="109"/>
      <c r="B59" s="355" t="s">
        <v>67</v>
      </c>
      <c r="C59" s="356"/>
      <c r="D59" s="356"/>
      <c r="E59" s="356"/>
      <c r="F59" s="356"/>
      <c r="G59" s="356"/>
      <c r="H59" s="356"/>
      <c r="I59" s="356"/>
      <c r="J59" s="356"/>
      <c r="K59" s="356"/>
      <c r="L59" s="356"/>
      <c r="M59" s="356"/>
      <c r="N59" s="356"/>
      <c r="O59" s="356"/>
      <c r="P59" s="356"/>
      <c r="Q59" s="357"/>
      <c r="R59" s="7"/>
      <c r="S59" s="7"/>
      <c r="T59" s="7"/>
      <c r="V59" s="54">
        <f>IF(B63&gt;0,B63-1,N58)</f>
      </c>
    </row>
    <row r="60" spans="1:22" ht="16.5" customHeight="1">
      <c r="A60" s="109"/>
      <c r="B60" s="363" t="s">
        <v>68</v>
      </c>
      <c r="C60" s="364"/>
      <c r="D60" s="364"/>
      <c r="E60" s="365"/>
      <c r="F60" s="363" t="s">
        <v>40</v>
      </c>
      <c r="G60" s="364"/>
      <c r="H60" s="364"/>
      <c r="I60" s="365"/>
      <c r="J60" s="363" t="s">
        <v>69</v>
      </c>
      <c r="K60" s="364"/>
      <c r="L60" s="364"/>
      <c r="M60" s="365"/>
      <c r="N60" s="363" t="s">
        <v>70</v>
      </c>
      <c r="O60" s="364"/>
      <c r="P60" s="364"/>
      <c r="Q60" s="365"/>
      <c r="R60" s="7"/>
      <c r="S60" s="7"/>
      <c r="T60" s="7"/>
      <c r="V60" s="56" t="str">
        <f>IF(B64&gt;0,B64-1,IF(B63&gt;0,N58," "))</f>
        <v> </v>
      </c>
    </row>
    <row r="61" spans="1:22" ht="16.5" customHeight="1">
      <c r="A61" s="109"/>
      <c r="B61" s="366"/>
      <c r="C61" s="367"/>
      <c r="D61" s="367"/>
      <c r="E61" s="368"/>
      <c r="F61" s="366"/>
      <c r="G61" s="367"/>
      <c r="H61" s="367"/>
      <c r="I61" s="368"/>
      <c r="J61" s="366"/>
      <c r="K61" s="367"/>
      <c r="L61" s="367"/>
      <c r="M61" s="368"/>
      <c r="N61" s="366"/>
      <c r="O61" s="367"/>
      <c r="P61" s="367"/>
      <c r="Q61" s="368"/>
      <c r="R61" s="7"/>
      <c r="S61" s="7"/>
      <c r="T61" s="7"/>
      <c r="V61" s="56" t="str">
        <f>IF(B65&gt;0,B65-1,IF(B64&gt;0,N58," "))</f>
        <v> </v>
      </c>
    </row>
    <row r="62" spans="1:22" ht="16.5" customHeight="1">
      <c r="A62" s="109"/>
      <c r="B62" s="349">
        <f>F58</f>
      </c>
      <c r="C62" s="350"/>
      <c r="D62" s="350"/>
      <c r="E62" s="351"/>
      <c r="F62" s="331"/>
      <c r="G62" s="332"/>
      <c r="H62" s="332"/>
      <c r="I62" s="333"/>
      <c r="J62" s="334">
        <v>365</v>
      </c>
      <c r="K62" s="335"/>
      <c r="L62" s="335"/>
      <c r="M62" s="336"/>
      <c r="N62" s="337">
        <f>F62*J62/365</f>
        <v>0</v>
      </c>
      <c r="O62" s="338"/>
      <c r="P62" s="338"/>
      <c r="Q62" s="339"/>
      <c r="R62" s="343"/>
      <c r="S62" s="344"/>
      <c r="T62" s="344"/>
      <c r="U62" s="344"/>
      <c r="V62" s="56" t="str">
        <f>IF(B66&gt;0,B66-1,IF(B65&gt;0,N58," "))</f>
        <v> </v>
      </c>
    </row>
    <row r="63" spans="1:22" ht="16.5" customHeight="1">
      <c r="A63" s="109"/>
      <c r="B63" s="328"/>
      <c r="C63" s="329"/>
      <c r="D63" s="329"/>
      <c r="E63" s="330"/>
      <c r="F63" s="331"/>
      <c r="G63" s="332"/>
      <c r="H63" s="332"/>
      <c r="I63" s="333"/>
      <c r="J63" s="334">
        <v>365</v>
      </c>
      <c r="K63" s="335"/>
      <c r="L63" s="335"/>
      <c r="M63" s="336"/>
      <c r="N63" s="337">
        <f>F63*J63/365</f>
        <v>0</v>
      </c>
      <c r="O63" s="338"/>
      <c r="P63" s="338"/>
      <c r="Q63" s="339"/>
      <c r="R63" s="343"/>
      <c r="S63" s="344"/>
      <c r="T63" s="344"/>
      <c r="U63" s="344"/>
      <c r="V63" s="56"/>
    </row>
    <row r="64" spans="1:22" ht="16.5" customHeight="1">
      <c r="A64" s="109"/>
      <c r="B64" s="328"/>
      <c r="C64" s="329"/>
      <c r="D64" s="329"/>
      <c r="E64" s="330"/>
      <c r="F64" s="331"/>
      <c r="G64" s="332"/>
      <c r="H64" s="332"/>
      <c r="I64" s="333"/>
      <c r="J64" s="334">
        <v>365</v>
      </c>
      <c r="K64" s="335"/>
      <c r="L64" s="335"/>
      <c r="M64" s="336"/>
      <c r="N64" s="337">
        <f>F64*J64/365</f>
        <v>0</v>
      </c>
      <c r="O64" s="338"/>
      <c r="P64" s="338"/>
      <c r="Q64" s="339"/>
      <c r="R64" s="68"/>
      <c r="S64" s="69"/>
      <c r="T64" s="69"/>
      <c r="U64" s="57"/>
      <c r="V64" s="56">
        <f>IF(B66&gt;0,N58,"")</f>
      </c>
    </row>
    <row r="65" spans="1:22" ht="16.5" customHeight="1">
      <c r="A65" s="109"/>
      <c r="B65" s="328"/>
      <c r="C65" s="329"/>
      <c r="D65" s="329"/>
      <c r="E65" s="330"/>
      <c r="F65" s="331"/>
      <c r="G65" s="332"/>
      <c r="H65" s="332"/>
      <c r="I65" s="333"/>
      <c r="J65" s="340">
        <v>365</v>
      </c>
      <c r="K65" s="341"/>
      <c r="L65" s="341"/>
      <c r="M65" s="342"/>
      <c r="N65" s="337">
        <f>F65*J65/365</f>
        <v>0</v>
      </c>
      <c r="O65" s="338"/>
      <c r="P65" s="338"/>
      <c r="Q65" s="339"/>
      <c r="R65" s="68"/>
      <c r="S65" s="69"/>
      <c r="T65" s="69"/>
      <c r="U65" s="57"/>
      <c r="V65" s="57"/>
    </row>
    <row r="66" spans="1:21" ht="16.5" customHeight="1">
      <c r="A66" s="109"/>
      <c r="B66" s="328"/>
      <c r="C66" s="329"/>
      <c r="D66" s="329"/>
      <c r="E66" s="330"/>
      <c r="F66" s="331"/>
      <c r="G66" s="332"/>
      <c r="H66" s="332"/>
      <c r="I66" s="333"/>
      <c r="J66" s="340">
        <v>365</v>
      </c>
      <c r="K66" s="341"/>
      <c r="L66" s="341"/>
      <c r="M66" s="342"/>
      <c r="N66" s="337">
        <f>F66*J66/365</f>
        <v>0</v>
      </c>
      <c r="O66" s="338"/>
      <c r="P66" s="338"/>
      <c r="Q66" s="339"/>
      <c r="R66" s="68"/>
      <c r="S66" s="69"/>
      <c r="T66" s="69"/>
      <c r="U66" s="57"/>
    </row>
    <row r="67" spans="1:21" ht="19.5" customHeight="1" hidden="1" thickTop="1">
      <c r="A67" s="109"/>
      <c r="B67" s="345" t="s">
        <v>26</v>
      </c>
      <c r="C67" s="70"/>
      <c r="D67" s="70"/>
      <c r="E67" s="70"/>
      <c r="F67" s="71" t="s">
        <v>27</v>
      </c>
      <c r="G67" s="71"/>
      <c r="H67" s="71"/>
      <c r="I67" s="71"/>
      <c r="J67" s="72" t="str">
        <f>IF(F58&lt;&gt;"",F58," ")</f>
        <v> </v>
      </c>
      <c r="K67" s="72"/>
      <c r="L67" s="72"/>
      <c r="M67" s="72"/>
      <c r="N67" s="71" t="s">
        <v>28</v>
      </c>
      <c r="O67" s="71"/>
      <c r="P67" s="71"/>
      <c r="Q67" s="71"/>
      <c r="R67" s="72">
        <f>V59</f>
      </c>
      <c r="S67" s="58"/>
      <c r="T67" s="58"/>
      <c r="U67" s="57"/>
    </row>
    <row r="68" spans="1:21" ht="19.5" customHeight="1" hidden="1" thickBot="1">
      <c r="A68" s="109"/>
      <c r="B68" s="346"/>
      <c r="C68" s="73"/>
      <c r="D68" s="73"/>
      <c r="E68" s="73"/>
      <c r="F68" s="74" t="s">
        <v>22</v>
      </c>
      <c r="G68" s="74"/>
      <c r="H68" s="74"/>
      <c r="I68" s="74"/>
      <c r="J68" s="75">
        <f ca="1">IF(AND(R67&lt;&gt;" ",R67=J67),1,IF(R67&gt;J67,SUMPRODUCT(--(TEXT(ROW(INDIRECT("1:"&amp;R67-J67))+J67,"dd-mmm")&lt;&gt;"29-feb"))+1,0))</f>
        <v>0</v>
      </c>
      <c r="K68" s="75"/>
      <c r="L68" s="75"/>
      <c r="M68" s="75"/>
      <c r="N68" s="74" t="s">
        <v>23</v>
      </c>
      <c r="O68" s="76"/>
      <c r="P68" s="76"/>
      <c r="Q68" s="76"/>
      <c r="R68" s="77">
        <f>(N62*J68/365)</f>
        <v>0</v>
      </c>
      <c r="S68" s="59"/>
      <c r="T68" s="59"/>
      <c r="U68" s="57"/>
    </row>
    <row r="69" spans="1:21" ht="19.5" customHeight="1" hidden="1" thickTop="1">
      <c r="A69" s="109"/>
      <c r="B69" s="347" t="s">
        <v>29</v>
      </c>
      <c r="C69" s="78"/>
      <c r="D69" s="78"/>
      <c r="E69" s="78"/>
      <c r="F69" s="79" t="s">
        <v>27</v>
      </c>
      <c r="G69" s="79"/>
      <c r="H69" s="79"/>
      <c r="I69" s="79"/>
      <c r="J69" s="72" t="str">
        <f>IF(B63&gt;B62,B63," ")</f>
        <v> </v>
      </c>
      <c r="K69" s="72"/>
      <c r="L69" s="72"/>
      <c r="M69" s="72"/>
      <c r="N69" s="79" t="s">
        <v>28</v>
      </c>
      <c r="O69" s="79"/>
      <c r="P69" s="79"/>
      <c r="Q69" s="79"/>
      <c r="R69" s="72" t="str">
        <f>IF(V60&gt;V59,V60," ")</f>
        <v> </v>
      </c>
      <c r="S69" s="58"/>
      <c r="T69" s="58"/>
      <c r="U69" s="57"/>
    </row>
    <row r="70" spans="1:21" ht="19.5" customHeight="1" hidden="1" thickBot="1">
      <c r="A70" s="109"/>
      <c r="B70" s="348"/>
      <c r="C70" s="80"/>
      <c r="D70" s="80"/>
      <c r="E70" s="80"/>
      <c r="F70" s="81" t="s">
        <v>22</v>
      </c>
      <c r="G70" s="81"/>
      <c r="H70" s="81"/>
      <c r="I70" s="81"/>
      <c r="J70" s="75">
        <f ca="1">IF(AND(R69&lt;&gt;" ",R69=J69),1,IF(R69&gt;J69,SUMPRODUCT(--(TEXT(ROW(INDIRECT("1:"&amp;R69-J69))+J69,"dd-mmm")&lt;&gt;"29-feb"))+1,0))</f>
        <v>0</v>
      </c>
      <c r="K70" s="75"/>
      <c r="L70" s="75"/>
      <c r="M70" s="75"/>
      <c r="N70" s="81" t="s">
        <v>23</v>
      </c>
      <c r="O70" s="82"/>
      <c r="P70" s="82"/>
      <c r="Q70" s="82"/>
      <c r="R70" s="77">
        <f>IF(J70=" ","0.00",(N63*J70/365))</f>
        <v>0</v>
      </c>
      <c r="S70" s="59"/>
      <c r="T70" s="59"/>
      <c r="U70" s="57"/>
    </row>
    <row r="71" spans="1:21" ht="19.5" customHeight="1" hidden="1" thickTop="1">
      <c r="A71" s="109"/>
      <c r="B71" s="317" t="s">
        <v>30</v>
      </c>
      <c r="C71" s="83"/>
      <c r="D71" s="83"/>
      <c r="E71" s="83"/>
      <c r="F71" s="71" t="s">
        <v>27</v>
      </c>
      <c r="G71" s="71"/>
      <c r="H71" s="71"/>
      <c r="I71" s="71"/>
      <c r="J71" s="72" t="str">
        <f>IF(B64&gt;B63,B64," ")</f>
        <v> </v>
      </c>
      <c r="K71" s="72"/>
      <c r="L71" s="72"/>
      <c r="M71" s="72"/>
      <c r="N71" s="71" t="s">
        <v>28</v>
      </c>
      <c r="O71" s="71"/>
      <c r="P71" s="71"/>
      <c r="Q71" s="71"/>
      <c r="R71" s="72" t="str">
        <f>IF(V61&gt;V60,V61," ")</f>
        <v> </v>
      </c>
      <c r="S71" s="58"/>
      <c r="T71" s="58"/>
      <c r="U71" s="57"/>
    </row>
    <row r="72" spans="1:21" ht="19.5" customHeight="1" hidden="1" thickBot="1">
      <c r="A72" s="109"/>
      <c r="B72" s="318"/>
      <c r="C72" s="84"/>
      <c r="D72" s="84"/>
      <c r="E72" s="84"/>
      <c r="F72" s="74" t="s">
        <v>22</v>
      </c>
      <c r="G72" s="74"/>
      <c r="H72" s="74"/>
      <c r="I72" s="74"/>
      <c r="J72" s="75">
        <f ca="1">IF(AND(R71&lt;&gt;" ",R71=J71),1,IF(R71&gt;J71,SUMPRODUCT(--(TEXT(ROW(INDIRECT("1:"&amp;R71-J71))+J71,"dd-mmm")&lt;&gt;"29-feb"))+1,0))</f>
        <v>0</v>
      </c>
      <c r="K72" s="75"/>
      <c r="L72" s="75"/>
      <c r="M72" s="75"/>
      <c r="N72" s="74" t="s">
        <v>23</v>
      </c>
      <c r="O72" s="76"/>
      <c r="P72" s="76"/>
      <c r="Q72" s="76"/>
      <c r="R72" s="77">
        <f>IF(J72=" ","0.00",(N64*J72/365))</f>
        <v>0</v>
      </c>
      <c r="S72" s="59"/>
      <c r="T72" s="59"/>
      <c r="U72" s="57"/>
    </row>
    <row r="73" spans="1:21" ht="19.5" customHeight="1" hidden="1" thickTop="1">
      <c r="A73" s="109"/>
      <c r="B73" s="319" t="s">
        <v>31</v>
      </c>
      <c r="C73" s="85"/>
      <c r="D73" s="85"/>
      <c r="E73" s="85"/>
      <c r="F73" s="79" t="s">
        <v>27</v>
      </c>
      <c r="G73" s="79"/>
      <c r="H73" s="79"/>
      <c r="I73" s="79"/>
      <c r="J73" s="72" t="str">
        <f>IF(B65&gt;B64,B65," ")</f>
        <v> </v>
      </c>
      <c r="K73" s="72"/>
      <c r="L73" s="72"/>
      <c r="M73" s="72"/>
      <c r="N73" s="79" t="s">
        <v>28</v>
      </c>
      <c r="O73" s="79"/>
      <c r="P73" s="79"/>
      <c r="Q73" s="79"/>
      <c r="R73" s="72" t="str">
        <f>IF(V62&gt;V61,V62," ")</f>
        <v> </v>
      </c>
      <c r="S73" s="58"/>
      <c r="T73" s="58"/>
      <c r="U73" s="57"/>
    </row>
    <row r="74" spans="1:21" ht="19.5" customHeight="1" hidden="1" thickBot="1">
      <c r="A74" s="109"/>
      <c r="B74" s="320"/>
      <c r="C74" s="86"/>
      <c r="D74" s="86"/>
      <c r="E74" s="86"/>
      <c r="F74" s="81" t="s">
        <v>22</v>
      </c>
      <c r="G74" s="81"/>
      <c r="H74" s="81"/>
      <c r="I74" s="81"/>
      <c r="J74" s="75">
        <f ca="1">IF(AND(R73&lt;&gt;" ",R73=J73),1,IF(R73&gt;J73,SUMPRODUCT(--(TEXT(ROW(INDIRECT("1:"&amp;R73-J73))+J73,"dd-mmm")&lt;&gt;"29-feb"))+1,0))</f>
        <v>0</v>
      </c>
      <c r="K74" s="75"/>
      <c r="L74" s="75"/>
      <c r="M74" s="75"/>
      <c r="N74" s="81" t="s">
        <v>23</v>
      </c>
      <c r="O74" s="82"/>
      <c r="P74" s="82"/>
      <c r="Q74" s="82"/>
      <c r="R74" s="77">
        <f>IF(J74=0,0,(N65*J74/365))</f>
        <v>0</v>
      </c>
      <c r="S74" s="59"/>
      <c r="T74" s="59"/>
      <c r="U74" s="57"/>
    </row>
    <row r="75" spans="1:21" ht="19.5" customHeight="1" hidden="1" thickTop="1">
      <c r="A75" s="109"/>
      <c r="B75" s="317" t="s">
        <v>32</v>
      </c>
      <c r="C75" s="83"/>
      <c r="D75" s="83"/>
      <c r="E75" s="83"/>
      <c r="F75" s="71" t="s">
        <v>27</v>
      </c>
      <c r="G75" s="71"/>
      <c r="H75" s="71"/>
      <c r="I75" s="71"/>
      <c r="J75" s="72" t="str">
        <f>IF(B66&gt;B65,B66," ")</f>
        <v> </v>
      </c>
      <c r="K75" s="72"/>
      <c r="L75" s="72"/>
      <c r="M75" s="72"/>
      <c r="N75" s="71" t="s">
        <v>28</v>
      </c>
      <c r="O75" s="71"/>
      <c r="P75" s="71"/>
      <c r="Q75" s="71"/>
      <c r="R75" s="72" t="str">
        <f>IF(V64&gt;V62,V64," ")</f>
        <v> </v>
      </c>
      <c r="S75" s="58"/>
      <c r="T75" s="58"/>
      <c r="U75" s="57"/>
    </row>
    <row r="76" spans="1:21" ht="19.5" customHeight="1" hidden="1" thickBot="1">
      <c r="A76" s="109"/>
      <c r="B76" s="321"/>
      <c r="C76" s="87"/>
      <c r="D76" s="87"/>
      <c r="E76" s="87"/>
      <c r="F76" s="88" t="s">
        <v>22</v>
      </c>
      <c r="G76" s="88"/>
      <c r="H76" s="88"/>
      <c r="I76" s="88"/>
      <c r="J76" s="75">
        <f ca="1">IF(AND(R75&lt;&gt;" ",R75=J75),1,IF(R75&gt;J75,SUMPRODUCT(--(TEXT(ROW(INDIRECT("1:"&amp;R75-J75))+J75,"dd-mmm")&lt;&gt;"29-feb"))+1,0))</f>
        <v>0</v>
      </c>
      <c r="K76" s="89"/>
      <c r="L76" s="89"/>
      <c r="M76" s="89"/>
      <c r="N76" s="88" t="s">
        <v>23</v>
      </c>
      <c r="O76" s="90"/>
      <c r="P76" s="90"/>
      <c r="Q76" s="90"/>
      <c r="R76" s="91">
        <f>IF(J76=0,0,(N66*J76/365))</f>
        <v>0</v>
      </c>
      <c r="S76" s="59"/>
      <c r="T76" s="59"/>
      <c r="U76" s="57"/>
    </row>
    <row r="77" spans="1:21" ht="19.5" customHeight="1" hidden="1" thickTop="1">
      <c r="A77" s="109"/>
      <c r="B77" s="60"/>
      <c r="C77" s="61"/>
      <c r="D77" s="61"/>
      <c r="E77" s="61"/>
      <c r="F77" s="94" t="s">
        <v>33</v>
      </c>
      <c r="G77" s="94"/>
      <c r="H77" s="94"/>
      <c r="I77" s="94"/>
      <c r="J77" s="100">
        <f>J68+J70+J72+J74+J76</f>
        <v>0</v>
      </c>
      <c r="K77" s="100"/>
      <c r="L77" s="100"/>
      <c r="M77" s="100"/>
      <c r="N77" s="94" t="s">
        <v>34</v>
      </c>
      <c r="O77" s="94"/>
      <c r="P77" s="94"/>
      <c r="Q77" s="94"/>
      <c r="R77" s="95">
        <f>SUM(R68+R70+R72+R74+R76)</f>
        <v>0</v>
      </c>
      <c r="S77" s="96"/>
      <c r="T77" s="96"/>
      <c r="U77" s="57"/>
    </row>
    <row r="78" spans="1:21" ht="19.5" customHeight="1" hidden="1">
      <c r="A78" s="109"/>
      <c r="B78" s="101" t="str">
        <f>IF(J77&lt;365,"Less than 365 days","")</f>
        <v>Less than 365 days</v>
      </c>
      <c r="C78" s="101"/>
      <c r="D78" s="101"/>
      <c r="E78" s="61"/>
      <c r="F78" s="62"/>
      <c r="G78" s="62"/>
      <c r="H78" s="62"/>
      <c r="I78" s="62"/>
      <c r="J78" s="63"/>
      <c r="K78" s="63"/>
      <c r="L78" s="63"/>
      <c r="M78" s="63"/>
      <c r="N78" s="102" t="s">
        <v>35</v>
      </c>
      <c r="O78" s="103"/>
      <c r="P78" s="103"/>
      <c r="Q78" s="103"/>
      <c r="R78" s="104">
        <f>IF(AND(R77&gt;0,J77&lt;365),R77/J77*365,R77)</f>
        <v>0</v>
      </c>
      <c r="S78" s="96"/>
      <c r="T78" s="96"/>
      <c r="U78" s="57"/>
    </row>
    <row r="79" spans="1:21" ht="16.5" customHeight="1">
      <c r="A79" s="109"/>
      <c r="B79" s="322" t="s">
        <v>50</v>
      </c>
      <c r="C79" s="323"/>
      <c r="D79" s="323"/>
      <c r="E79" s="324"/>
      <c r="F79" s="325">
        <v>0</v>
      </c>
      <c r="G79" s="326"/>
      <c r="H79" s="326"/>
      <c r="I79" s="327"/>
      <c r="J79" s="343"/>
      <c r="K79" s="344"/>
      <c r="L79" s="344"/>
      <c r="M79" s="344"/>
      <c r="N79" s="344"/>
      <c r="O79" s="344"/>
      <c r="P79" s="344"/>
      <c r="Q79" s="344"/>
      <c r="R79" s="57"/>
      <c r="S79" s="57"/>
      <c r="T79" s="57"/>
      <c r="U79" s="57"/>
    </row>
    <row r="80" spans="1:21" ht="16.5" customHeight="1">
      <c r="A80" s="109"/>
      <c r="B80" s="311" t="s">
        <v>24</v>
      </c>
      <c r="C80" s="312"/>
      <c r="D80" s="312"/>
      <c r="E80" s="313"/>
      <c r="F80" s="314">
        <f>R78+F79</f>
        <v>0</v>
      </c>
      <c r="G80" s="315"/>
      <c r="H80" s="315"/>
      <c r="I80" s="316"/>
      <c r="J80" s="64"/>
      <c r="K80" s="64"/>
      <c r="L80" s="64"/>
      <c r="M80" s="64"/>
      <c r="N80" s="57"/>
      <c r="O80" s="57"/>
      <c r="P80" s="57"/>
      <c r="Q80" s="57"/>
      <c r="R80" s="57"/>
      <c r="S80" s="57"/>
      <c r="T80" s="57"/>
      <c r="U80" s="57"/>
    </row>
    <row r="81" s="105" customFormat="1" ht="19.5" customHeight="1">
      <c r="A81" s="106"/>
    </row>
    <row r="82" spans="1:21" s="105" customFormat="1" ht="24" customHeight="1">
      <c r="A82" s="106"/>
      <c r="B82" s="296" t="s">
        <v>51</v>
      </c>
      <c r="C82" s="297"/>
      <c r="D82" s="297"/>
      <c r="E82" s="298"/>
      <c r="F82" s="296" t="s">
        <v>52</v>
      </c>
      <c r="G82" s="297"/>
      <c r="H82" s="297"/>
      <c r="I82" s="298"/>
      <c r="J82" s="296" t="s">
        <v>63</v>
      </c>
      <c r="K82" s="297"/>
      <c r="L82" s="297"/>
      <c r="M82" s="298"/>
      <c r="N82" s="293" t="s">
        <v>50</v>
      </c>
      <c r="O82" s="294"/>
      <c r="P82" s="294"/>
      <c r="Q82" s="295"/>
      <c r="R82" s="299" t="s">
        <v>18</v>
      </c>
      <c r="S82" s="300"/>
      <c r="T82" s="300"/>
      <c r="U82" s="301"/>
    </row>
    <row r="83" spans="1:21" s="105" customFormat="1" ht="24" customHeight="1">
      <c r="A83" s="106"/>
      <c r="B83" s="302">
        <f>IF(AND(F30&gt;=F55,F30&gt;=F80),F8,IF(AND(F55&gt;=F30,F55&gt;=F80),F33,IF(AND(F80&gt;=F55,F80&gt;=F30),F58,"")))</f>
      </c>
      <c r="C83" s="303"/>
      <c r="D83" s="303"/>
      <c r="E83" s="304"/>
      <c r="F83" s="302">
        <f>IF(AND(F30&gt;=F55,F30&gt;=F80),N8,IF(AND(F55&gt;=F30,F55&gt;=F80),N33,IF(AND(F80&gt;=F55,F80&gt;=F30),N58,"")))</f>
      </c>
      <c r="G83" s="303"/>
      <c r="H83" s="303"/>
      <c r="I83" s="304"/>
      <c r="J83" s="305">
        <f>IF(AND(F30&gt;=F55,F30&gt;=F80),R28,IF(AND(F55&gt;=F30,F55&gt;=F80),R53,IF(AND(F80&gt;=F55,F80&gt;=F30),R78,"")))</f>
        <v>0</v>
      </c>
      <c r="K83" s="306"/>
      <c r="L83" s="306"/>
      <c r="M83" s="307"/>
      <c r="N83" s="305">
        <f>IF(AND(F30&gt;=F55,F30&gt;=F80),F29,IF(AND(F55&gt;=F30,F55&gt;=F80),F54,IF(AND(F80&gt;=F55,F80&gt;=F30),F79,"")))</f>
        <v>0</v>
      </c>
      <c r="O83" s="306"/>
      <c r="P83" s="306"/>
      <c r="Q83" s="307"/>
      <c r="R83" s="308">
        <f>IF(J83&lt;&gt;"",J83+N83,"")</f>
        <v>0</v>
      </c>
      <c r="S83" s="309"/>
      <c r="T83" s="309"/>
      <c r="U83" s="310"/>
    </row>
    <row r="84" spans="2:10" s="106" customFormat="1" ht="19.5" customHeight="1">
      <c r="B84" s="292" t="s">
        <v>45</v>
      </c>
      <c r="C84" s="292"/>
      <c r="D84" s="292"/>
      <c r="E84" s="292"/>
      <c r="F84" s="292" t="s">
        <v>45</v>
      </c>
      <c r="G84" s="292"/>
      <c r="H84" s="292"/>
      <c r="I84" s="292"/>
      <c r="J84" s="14"/>
    </row>
    <row r="85" spans="2:10" s="106" customFormat="1" ht="19.5" customHeight="1">
      <c r="B85" s="108"/>
      <c r="C85" s="108"/>
      <c r="D85" s="108"/>
      <c r="E85" s="108"/>
      <c r="F85" s="108"/>
      <c r="G85" s="108"/>
      <c r="H85" s="108"/>
      <c r="I85" s="108"/>
      <c r="J85" s="14"/>
    </row>
    <row r="86" spans="1:21" s="29" customFormat="1" ht="19.5" customHeight="1">
      <c r="A86" s="31"/>
      <c r="B86" s="227" t="s">
        <v>60</v>
      </c>
      <c r="C86" s="227"/>
      <c r="D86" s="227"/>
      <c r="E86" s="227"/>
      <c r="F86" s="227"/>
      <c r="G86" s="227"/>
      <c r="H86" s="227"/>
      <c r="I86" s="227"/>
      <c r="J86" s="227"/>
      <c r="K86" s="227"/>
      <c r="L86" s="227"/>
      <c r="M86" s="227"/>
      <c r="N86" s="227"/>
      <c r="O86" s="227"/>
      <c r="P86" s="227"/>
      <c r="Q86" s="227"/>
      <c r="R86" s="227"/>
      <c r="S86" s="227"/>
      <c r="T86" s="227"/>
      <c r="U86" s="227"/>
    </row>
    <row r="87" spans="1:21" s="29" customFormat="1" ht="19.5" customHeight="1">
      <c r="A87" s="21"/>
      <c r="B87" s="283"/>
      <c r="C87" s="283"/>
      <c r="D87" s="283"/>
      <c r="E87" s="283"/>
      <c r="F87" s="283"/>
      <c r="G87" s="283"/>
      <c r="H87" s="283"/>
      <c r="I87" s="283"/>
      <c r="J87" s="283"/>
      <c r="K87" s="283"/>
      <c r="L87" s="283"/>
      <c r="M87" s="283"/>
      <c r="N87" s="283"/>
      <c r="O87" s="283"/>
      <c r="P87" s="283"/>
      <c r="Q87" s="283"/>
      <c r="R87" s="283"/>
      <c r="S87" s="283"/>
      <c r="T87" s="283"/>
      <c r="U87" s="283"/>
    </row>
    <row r="88" spans="1:21" s="29" customFormat="1" ht="19.5" customHeight="1">
      <c r="A88" s="31"/>
      <c r="B88" s="35"/>
      <c r="C88" s="289" t="s">
        <v>135</v>
      </c>
      <c r="D88" s="289"/>
      <c r="E88" s="289"/>
      <c r="F88" s="289"/>
      <c r="G88" s="289"/>
      <c r="H88" s="289"/>
      <c r="I88" s="289"/>
      <c r="J88" s="289"/>
      <c r="K88" s="289"/>
      <c r="L88" s="289"/>
      <c r="M88" s="289"/>
      <c r="N88" s="289"/>
      <c r="O88" s="289"/>
      <c r="P88" s="289"/>
      <c r="Q88" s="289"/>
      <c r="R88" s="289"/>
      <c r="S88" s="289"/>
      <c r="T88" s="289"/>
      <c r="U88" s="16"/>
    </row>
    <row r="89" spans="1:21" s="29" customFormat="1" ht="19.5" customHeight="1">
      <c r="A89" s="110"/>
      <c r="B89" s="18"/>
      <c r="C89" s="290"/>
      <c r="D89" s="290"/>
      <c r="E89" s="290"/>
      <c r="F89" s="290"/>
      <c r="G89" s="290"/>
      <c r="H89" s="290"/>
      <c r="I89" s="290"/>
      <c r="J89" s="290"/>
      <c r="K89" s="290"/>
      <c r="L89" s="290"/>
      <c r="M89" s="290"/>
      <c r="N89" s="290"/>
      <c r="O89" s="290"/>
      <c r="P89" s="290"/>
      <c r="Q89" s="290"/>
      <c r="R89" s="290"/>
      <c r="S89" s="290"/>
      <c r="T89" s="290"/>
      <c r="U89" s="15"/>
    </row>
    <row r="90" spans="1:21" s="29" customFormat="1" ht="19.5" customHeight="1">
      <c r="A90" s="110"/>
      <c r="B90" s="18"/>
      <c r="C90" s="290"/>
      <c r="D90" s="290"/>
      <c r="E90" s="290"/>
      <c r="F90" s="290"/>
      <c r="G90" s="290"/>
      <c r="H90" s="290"/>
      <c r="I90" s="290"/>
      <c r="J90" s="290"/>
      <c r="K90" s="290"/>
      <c r="L90" s="290"/>
      <c r="M90" s="290"/>
      <c r="N90" s="290"/>
      <c r="O90" s="290"/>
      <c r="P90" s="290"/>
      <c r="Q90" s="290"/>
      <c r="R90" s="290"/>
      <c r="S90" s="290"/>
      <c r="T90" s="290"/>
      <c r="U90" s="15"/>
    </row>
    <row r="91" spans="1:21" s="29" customFormat="1" ht="19.5" customHeight="1">
      <c r="A91" s="110"/>
      <c r="B91" s="18"/>
      <c r="C91" s="290"/>
      <c r="D91" s="290"/>
      <c r="E91" s="290"/>
      <c r="F91" s="290"/>
      <c r="G91" s="290"/>
      <c r="H91" s="290"/>
      <c r="I91" s="290"/>
      <c r="J91" s="290"/>
      <c r="K91" s="290"/>
      <c r="L91" s="290"/>
      <c r="M91" s="290"/>
      <c r="N91" s="290"/>
      <c r="O91" s="290"/>
      <c r="P91" s="290"/>
      <c r="Q91" s="290"/>
      <c r="R91" s="290"/>
      <c r="S91" s="290"/>
      <c r="T91" s="290"/>
      <c r="U91" s="15"/>
    </row>
    <row r="92" spans="1:21" ht="19.5" customHeight="1">
      <c r="A92" s="110"/>
      <c r="B92" s="19"/>
      <c r="C92" s="291"/>
      <c r="D92" s="291"/>
      <c r="E92" s="291"/>
      <c r="F92" s="291"/>
      <c r="G92" s="291"/>
      <c r="H92" s="291"/>
      <c r="I92" s="291"/>
      <c r="J92" s="291"/>
      <c r="K92" s="291"/>
      <c r="L92" s="291"/>
      <c r="M92" s="291"/>
      <c r="N92" s="291"/>
      <c r="O92" s="291"/>
      <c r="P92" s="291"/>
      <c r="Q92" s="291"/>
      <c r="R92" s="291"/>
      <c r="S92" s="291"/>
      <c r="T92" s="291"/>
      <c r="U92" s="17"/>
    </row>
    <row r="93" spans="1:21" ht="19.5" customHeight="1">
      <c r="A93" s="110"/>
      <c r="B93" s="229" t="s">
        <v>4</v>
      </c>
      <c r="C93" s="229"/>
      <c r="D93" s="228"/>
      <c r="E93" s="228"/>
      <c r="F93" s="228"/>
      <c r="G93" s="228"/>
      <c r="H93" s="228"/>
      <c r="I93" s="228"/>
      <c r="J93" s="228"/>
      <c r="K93" s="228"/>
      <c r="L93" s="228"/>
      <c r="M93" s="228"/>
      <c r="N93" s="244" t="s">
        <v>2</v>
      </c>
      <c r="O93" s="245"/>
      <c r="P93" s="221"/>
      <c r="Q93" s="221"/>
      <c r="R93" s="221"/>
      <c r="S93" s="221"/>
      <c r="T93" s="285" t="s">
        <v>45</v>
      </c>
      <c r="U93" s="286"/>
    </row>
    <row r="94" spans="1:21" ht="19.5" customHeight="1">
      <c r="A94" s="110"/>
      <c r="B94" s="174"/>
      <c r="C94" s="174"/>
      <c r="D94" s="284"/>
      <c r="E94" s="284"/>
      <c r="F94" s="284"/>
      <c r="G94" s="284"/>
      <c r="H94" s="284"/>
      <c r="I94" s="284"/>
      <c r="J94" s="284"/>
      <c r="K94" s="284"/>
      <c r="L94" s="284"/>
      <c r="M94" s="284"/>
      <c r="N94" s="190"/>
      <c r="O94" s="191"/>
      <c r="P94" s="221"/>
      <c r="Q94" s="221"/>
      <c r="R94" s="221"/>
      <c r="S94" s="221"/>
      <c r="T94" s="287"/>
      <c r="U94" s="288"/>
    </row>
    <row r="95" spans="1:21" s="29" customFormat="1" ht="19.5" customHeight="1">
      <c r="A95" s="110"/>
      <c r="B95" s="183" t="s">
        <v>20</v>
      </c>
      <c r="C95" s="184"/>
      <c r="D95" s="277">
        <f>IF('L3 - Leaver form i-Connect v3.0'!D50&lt;&gt;"",'L3 - Leaver form i-Connect v3.0'!D50,"")</f>
      </c>
      <c r="E95" s="278" t="e">
        <f>IF('L3 - Leaver form i-Connect v3.0'!#REF!&lt;&gt;"",'L3 - Leaver form i-Connect v3.0'!#REF!,"")</f>
        <v>#REF!</v>
      </c>
      <c r="F95" s="278" t="e">
        <f>IF('L3 - Leaver form i-Connect v3.0'!#REF!&lt;&gt;"",'L3 - Leaver form i-Connect v3.0'!#REF!,"")</f>
        <v>#REF!</v>
      </c>
      <c r="G95" s="278" t="e">
        <f>IF('L3 - Leaver form i-Connect v3.0'!#REF!&lt;&gt;"",'L3 - Leaver form i-Connect v3.0'!#REF!,"")</f>
        <v>#REF!</v>
      </c>
      <c r="H95" s="278" t="e">
        <f>IF('L3 - Leaver form i-Connect v3.0'!#REF!&lt;&gt;"",'L3 - Leaver form i-Connect v3.0'!#REF!,"")</f>
        <v>#REF!</v>
      </c>
      <c r="I95" s="278" t="e">
        <f>IF('L3 - Leaver form i-Connect v3.0'!#REF!&lt;&gt;"",'L3 - Leaver form i-Connect v3.0'!#REF!,"")</f>
        <v>#REF!</v>
      </c>
      <c r="J95" s="278" t="e">
        <f>IF('L3 - Leaver form i-Connect v3.0'!#REF!&lt;&gt;"",'L3 - Leaver form i-Connect v3.0'!#REF!,"")</f>
        <v>#REF!</v>
      </c>
      <c r="K95" s="278" t="e">
        <f>IF('L3 - Leaver form i-Connect v3.0'!#REF!&lt;&gt;"",'L3 - Leaver form i-Connect v3.0'!#REF!,"")</f>
        <v>#REF!</v>
      </c>
      <c r="L95" s="278" t="e">
        <f>IF('L3 - Leaver form i-Connect v3.0'!#REF!&lt;&gt;"",'L3 - Leaver form i-Connect v3.0'!#REF!,"")</f>
        <v>#REF!</v>
      </c>
      <c r="M95" s="279" t="e">
        <f>IF('L3 - Leaver form i-Connect v3.0'!#REF!&lt;&gt;"",'L3 - Leaver form i-Connect v3.0'!#REF!,"")</f>
        <v>#REF!</v>
      </c>
      <c r="N95" s="174" t="s">
        <v>3</v>
      </c>
      <c r="O95" s="174"/>
      <c r="P95" s="277">
        <f>IF('L3 - Leaver form i-Connect v3.0'!P50&lt;&gt;"",'L3 - Leaver form i-Connect v3.0'!P50,"")</f>
      </c>
      <c r="Q95" s="278"/>
      <c r="R95" s="278" t="e">
        <f>IF('L3 - Leaver form i-Connect v3.0'!#REF!&lt;&gt;"",'L3 - Leaver form i-Connect v3.0'!#REF!,"")</f>
        <v>#REF!</v>
      </c>
      <c r="S95" s="278"/>
      <c r="T95" s="278" t="e">
        <f>IF('L3 - Leaver form i-Connect v3.0'!#REF!&lt;&gt;"",'L3 - Leaver form i-Connect v3.0'!#REF!,"")</f>
        <v>#REF!</v>
      </c>
      <c r="U95" s="279"/>
    </row>
    <row r="96" spans="1:21" s="29" customFormat="1" ht="19.5" customHeight="1">
      <c r="A96" s="110"/>
      <c r="B96" s="183" t="s">
        <v>8</v>
      </c>
      <c r="C96" s="184"/>
      <c r="D96" s="277">
        <f>IF('L3 - Leaver form i-Connect v3.0'!D51&lt;&gt;"",'L3 - Leaver form i-Connect v3.0'!D51,"")</f>
      </c>
      <c r="E96" s="278" t="e">
        <f>IF('L3 - Leaver form i-Connect v3.0'!#REF!&lt;&gt;"",'L3 - Leaver form i-Connect v3.0'!#REF!,"")</f>
        <v>#REF!</v>
      </c>
      <c r="F96" s="278" t="e">
        <f>IF('L3 - Leaver form i-Connect v3.0'!#REF!&lt;&gt;"",'L3 - Leaver form i-Connect v3.0'!#REF!,"")</f>
        <v>#REF!</v>
      </c>
      <c r="G96" s="278" t="e">
        <f>IF('L3 - Leaver form i-Connect v3.0'!#REF!&lt;&gt;"",'L3 - Leaver form i-Connect v3.0'!#REF!,"")</f>
        <v>#REF!</v>
      </c>
      <c r="H96" s="278" t="e">
        <f>IF('L3 - Leaver form i-Connect v3.0'!#REF!&lt;&gt;"",'L3 - Leaver form i-Connect v3.0'!#REF!,"")</f>
        <v>#REF!</v>
      </c>
      <c r="I96" s="278" t="e">
        <f>IF('L3 - Leaver form i-Connect v3.0'!#REF!&lt;&gt;"",'L3 - Leaver form i-Connect v3.0'!#REF!,"")</f>
        <v>#REF!</v>
      </c>
      <c r="J96" s="278" t="e">
        <f>IF('L3 - Leaver form i-Connect v3.0'!#REF!&lt;&gt;"",'L3 - Leaver form i-Connect v3.0'!#REF!,"")</f>
        <v>#REF!</v>
      </c>
      <c r="K96" s="278" t="e">
        <f>IF('L3 - Leaver form i-Connect v3.0'!#REF!&lt;&gt;"",'L3 - Leaver form i-Connect v3.0'!#REF!,"")</f>
        <v>#REF!</v>
      </c>
      <c r="L96" s="278" t="e">
        <f>IF('L3 - Leaver form i-Connect v3.0'!#REF!&lt;&gt;"",'L3 - Leaver form i-Connect v3.0'!#REF!,"")</f>
        <v>#REF!</v>
      </c>
      <c r="M96" s="279" t="e">
        <f>IF('L3 - Leaver form i-Connect v3.0'!#REF!&lt;&gt;"",'L3 - Leaver form i-Connect v3.0'!#REF!,"")</f>
        <v>#REF!</v>
      </c>
      <c r="N96" s="174" t="s">
        <v>39</v>
      </c>
      <c r="O96" s="174"/>
      <c r="P96" s="280">
        <f>IF('L3 - Leaver form i-Connect v3.0'!P51&lt;&gt;"",'L3 - Leaver form i-Connect v3.0'!P51,"")</f>
      </c>
      <c r="Q96" s="281"/>
      <c r="R96" s="281" t="e">
        <f>IF('L3 - Leaver form i-Connect v3.0'!#REF!&lt;&gt;"",'L3 - Leaver form i-Connect v3.0'!#REF!,"")</f>
        <v>#REF!</v>
      </c>
      <c r="S96" s="281"/>
      <c r="T96" s="281" t="e">
        <f>IF('L3 - Leaver form i-Connect v3.0'!#REF!&lt;&gt;"",'L3 - Leaver form i-Connect v3.0'!#REF!,"")</f>
        <v>#REF!</v>
      </c>
      <c r="U96" s="282"/>
    </row>
    <row r="97" spans="2:20" ht="14.25">
      <c r="B97" s="29"/>
      <c r="C97" s="29"/>
      <c r="D97" s="29"/>
      <c r="E97" s="29"/>
      <c r="F97" s="38"/>
      <c r="G97" s="29"/>
      <c r="H97" s="29"/>
      <c r="I97" s="29"/>
      <c r="J97" s="29"/>
      <c r="K97" s="29"/>
      <c r="L97" s="29"/>
      <c r="M97" s="29"/>
      <c r="N97" s="29"/>
      <c r="O97" s="29"/>
      <c r="P97" s="29"/>
      <c r="Q97" s="29"/>
      <c r="R97" s="29"/>
      <c r="S97" s="29"/>
      <c r="T97" s="29"/>
    </row>
    <row r="98" spans="2:20" ht="14.25">
      <c r="B98" s="29"/>
      <c r="C98" s="29"/>
      <c r="D98" s="29"/>
      <c r="E98" s="29"/>
      <c r="F98" s="38"/>
      <c r="G98" s="29"/>
      <c r="H98" s="29"/>
      <c r="I98" s="29"/>
      <c r="J98" s="29"/>
      <c r="K98" s="29"/>
      <c r="L98" s="29"/>
      <c r="M98" s="29"/>
      <c r="N98" s="29"/>
      <c r="O98" s="29"/>
      <c r="P98" s="29"/>
      <c r="Q98" s="29"/>
      <c r="R98" s="29"/>
      <c r="S98" s="29"/>
      <c r="T98" s="29"/>
    </row>
    <row r="99" spans="2:20" ht="14.25">
      <c r="B99" s="29"/>
      <c r="C99" s="29"/>
      <c r="D99" s="29"/>
      <c r="E99" s="29"/>
      <c r="F99" s="38"/>
      <c r="G99" s="29"/>
      <c r="H99" s="29"/>
      <c r="I99" s="29"/>
      <c r="J99" s="29"/>
      <c r="K99" s="29"/>
      <c r="L99" s="29"/>
      <c r="M99" s="29"/>
      <c r="N99" s="29"/>
      <c r="O99" s="29"/>
      <c r="P99" s="29"/>
      <c r="Q99" s="29"/>
      <c r="R99" s="29"/>
      <c r="S99" s="29"/>
      <c r="T99" s="29"/>
    </row>
    <row r="100" spans="2:20" ht="14.25">
      <c r="B100" s="29"/>
      <c r="C100" s="29"/>
      <c r="D100" s="29"/>
      <c r="E100" s="29"/>
      <c r="F100" s="38"/>
      <c r="G100" s="29"/>
      <c r="H100" s="29"/>
      <c r="I100" s="29"/>
      <c r="J100" s="29"/>
      <c r="K100" s="29"/>
      <c r="L100" s="29"/>
      <c r="M100" s="29"/>
      <c r="N100" s="29"/>
      <c r="O100" s="29"/>
      <c r="P100" s="29"/>
      <c r="Q100" s="29"/>
      <c r="R100" s="29"/>
      <c r="S100" s="29"/>
      <c r="T100" s="29"/>
    </row>
    <row r="101" ht="14.25">
      <c r="B101" s="29"/>
    </row>
  </sheetData>
  <sheetProtection password="D3AF" sheet="1" selectLockedCells="1"/>
  <mergeCells count="209">
    <mergeCell ref="A5:U6"/>
    <mergeCell ref="E3:I3"/>
    <mergeCell ref="E4:I4"/>
    <mergeCell ref="J3:L3"/>
    <mergeCell ref="J4:L4"/>
    <mergeCell ref="M4:Q4"/>
    <mergeCell ref="M3:Q3"/>
    <mergeCell ref="B3:D3"/>
    <mergeCell ref="B4:D4"/>
    <mergeCell ref="B9:Q9"/>
    <mergeCell ref="B10:E11"/>
    <mergeCell ref="F10:I11"/>
    <mergeCell ref="J10:M11"/>
    <mergeCell ref="N10:Q11"/>
    <mergeCell ref="B7:Q7"/>
    <mergeCell ref="B8:E8"/>
    <mergeCell ref="F8:I8"/>
    <mergeCell ref="J8:M8"/>
    <mergeCell ref="N8:Q8"/>
    <mergeCell ref="B12:E12"/>
    <mergeCell ref="F12:I12"/>
    <mergeCell ref="J12:M12"/>
    <mergeCell ref="N12:Q12"/>
    <mergeCell ref="R12:U16"/>
    <mergeCell ref="B13:E13"/>
    <mergeCell ref="F13:I13"/>
    <mergeCell ref="J13:M13"/>
    <mergeCell ref="N13:Q13"/>
    <mergeCell ref="B14:E14"/>
    <mergeCell ref="F14:I14"/>
    <mergeCell ref="J14:M14"/>
    <mergeCell ref="N14:Q14"/>
    <mergeCell ref="B15:E15"/>
    <mergeCell ref="F15:I15"/>
    <mergeCell ref="J15:M15"/>
    <mergeCell ref="N15:Q15"/>
    <mergeCell ref="B16:E16"/>
    <mergeCell ref="F16:I16"/>
    <mergeCell ref="J16:M16"/>
    <mergeCell ref="N16:Q16"/>
    <mergeCell ref="B17:E18"/>
    <mergeCell ref="F17:I17"/>
    <mergeCell ref="J17:M17"/>
    <mergeCell ref="N17:Q17"/>
    <mergeCell ref="R17:T17"/>
    <mergeCell ref="F18:I18"/>
    <mergeCell ref="J18:M18"/>
    <mergeCell ref="N18:Q18"/>
    <mergeCell ref="R18:T18"/>
    <mergeCell ref="B19:E20"/>
    <mergeCell ref="F19:I19"/>
    <mergeCell ref="J19:M19"/>
    <mergeCell ref="N19:Q19"/>
    <mergeCell ref="R19:T19"/>
    <mergeCell ref="F20:I20"/>
    <mergeCell ref="J20:M20"/>
    <mergeCell ref="N20:Q20"/>
    <mergeCell ref="R20:T20"/>
    <mergeCell ref="B21:E22"/>
    <mergeCell ref="F21:I21"/>
    <mergeCell ref="J21:M21"/>
    <mergeCell ref="N21:Q21"/>
    <mergeCell ref="R21:T21"/>
    <mergeCell ref="F22:I22"/>
    <mergeCell ref="J22:M22"/>
    <mergeCell ref="N22:Q22"/>
    <mergeCell ref="R22:T22"/>
    <mergeCell ref="B23:E24"/>
    <mergeCell ref="F23:I23"/>
    <mergeCell ref="J23:M23"/>
    <mergeCell ref="N23:Q23"/>
    <mergeCell ref="R23:T23"/>
    <mergeCell ref="F24:I24"/>
    <mergeCell ref="J24:M24"/>
    <mergeCell ref="N24:Q24"/>
    <mergeCell ref="R24:T24"/>
    <mergeCell ref="B25:E26"/>
    <mergeCell ref="F25:I25"/>
    <mergeCell ref="J25:M25"/>
    <mergeCell ref="N25:Q25"/>
    <mergeCell ref="R25:T25"/>
    <mergeCell ref="F26:I26"/>
    <mergeCell ref="J26:M26"/>
    <mergeCell ref="N26:Q26"/>
    <mergeCell ref="R26:T26"/>
    <mergeCell ref="F27:I27"/>
    <mergeCell ref="J27:M27"/>
    <mergeCell ref="N27:Q27"/>
    <mergeCell ref="R27:T27"/>
    <mergeCell ref="N28:Q28"/>
    <mergeCell ref="R28:T28"/>
    <mergeCell ref="B29:E29"/>
    <mergeCell ref="F29:I29"/>
    <mergeCell ref="J29:Q29"/>
    <mergeCell ref="B30:E30"/>
    <mergeCell ref="F30:I30"/>
    <mergeCell ref="B32:Q32"/>
    <mergeCell ref="B33:E33"/>
    <mergeCell ref="F33:I33"/>
    <mergeCell ref="J33:M33"/>
    <mergeCell ref="N33:Q33"/>
    <mergeCell ref="R33:T33"/>
    <mergeCell ref="B34:Q34"/>
    <mergeCell ref="B35:E36"/>
    <mergeCell ref="F35:I36"/>
    <mergeCell ref="J35:M36"/>
    <mergeCell ref="N35:Q36"/>
    <mergeCell ref="B37:E37"/>
    <mergeCell ref="F37:I37"/>
    <mergeCell ref="J37:M37"/>
    <mergeCell ref="N37:Q37"/>
    <mergeCell ref="R37:U38"/>
    <mergeCell ref="B38:E38"/>
    <mergeCell ref="F38:I38"/>
    <mergeCell ref="J38:M38"/>
    <mergeCell ref="N38:Q38"/>
    <mergeCell ref="B39:E39"/>
    <mergeCell ref="F39:I39"/>
    <mergeCell ref="J39:M39"/>
    <mergeCell ref="N39:Q39"/>
    <mergeCell ref="B40:E40"/>
    <mergeCell ref="F40:I40"/>
    <mergeCell ref="J40:M40"/>
    <mergeCell ref="N40:Q40"/>
    <mergeCell ref="B41:E41"/>
    <mergeCell ref="F41:I41"/>
    <mergeCell ref="J41:M41"/>
    <mergeCell ref="N41:Q41"/>
    <mergeCell ref="B42:B43"/>
    <mergeCell ref="B44:B45"/>
    <mergeCell ref="B46:B47"/>
    <mergeCell ref="B48:B49"/>
    <mergeCell ref="B50:B51"/>
    <mergeCell ref="B54:E54"/>
    <mergeCell ref="F54:I54"/>
    <mergeCell ref="J54:Q54"/>
    <mergeCell ref="B55:E55"/>
    <mergeCell ref="F55:I55"/>
    <mergeCell ref="B57:Q57"/>
    <mergeCell ref="B58:E58"/>
    <mergeCell ref="F58:I58"/>
    <mergeCell ref="J58:M58"/>
    <mergeCell ref="N58:Q58"/>
    <mergeCell ref="R58:T58"/>
    <mergeCell ref="B59:Q59"/>
    <mergeCell ref="B60:E61"/>
    <mergeCell ref="F60:I61"/>
    <mergeCell ref="J60:M61"/>
    <mergeCell ref="N60:Q61"/>
    <mergeCell ref="B62:E62"/>
    <mergeCell ref="F62:I62"/>
    <mergeCell ref="J62:M62"/>
    <mergeCell ref="N62:Q62"/>
    <mergeCell ref="R62:U63"/>
    <mergeCell ref="B63:E63"/>
    <mergeCell ref="F63:I63"/>
    <mergeCell ref="J63:M63"/>
    <mergeCell ref="N63:Q63"/>
    <mergeCell ref="B65:E65"/>
    <mergeCell ref="F65:I65"/>
    <mergeCell ref="J65:M65"/>
    <mergeCell ref="N65:Q65"/>
    <mergeCell ref="J79:Q79"/>
    <mergeCell ref="B66:E66"/>
    <mergeCell ref="F66:I66"/>
    <mergeCell ref="J66:M66"/>
    <mergeCell ref="N66:Q66"/>
    <mergeCell ref="B67:B68"/>
    <mergeCell ref="B69:B70"/>
    <mergeCell ref="B84:E84"/>
    <mergeCell ref="F84:I84"/>
    <mergeCell ref="A1:U1"/>
    <mergeCell ref="N82:Q82"/>
    <mergeCell ref="J82:M82"/>
    <mergeCell ref="F82:I82"/>
    <mergeCell ref="B82:E82"/>
    <mergeCell ref="R82:U82"/>
    <mergeCell ref="B83:E83"/>
    <mergeCell ref="F83:I83"/>
    <mergeCell ref="J83:M83"/>
    <mergeCell ref="N83:Q83"/>
    <mergeCell ref="R83:U83"/>
    <mergeCell ref="B80:E80"/>
    <mergeCell ref="F80:I80"/>
    <mergeCell ref="B71:B72"/>
    <mergeCell ref="B73:B74"/>
    <mergeCell ref="B75:B76"/>
    <mergeCell ref="B79:E79"/>
    <mergeCell ref="F79:I79"/>
    <mergeCell ref="B64:E64"/>
    <mergeCell ref="F64:I64"/>
    <mergeCell ref="J64:M64"/>
    <mergeCell ref="N64:Q64"/>
    <mergeCell ref="B96:C96"/>
    <mergeCell ref="D96:M96"/>
    <mergeCell ref="N96:O96"/>
    <mergeCell ref="P96:U96"/>
    <mergeCell ref="B86:U86"/>
    <mergeCell ref="B87:U87"/>
    <mergeCell ref="B93:C94"/>
    <mergeCell ref="D93:M94"/>
    <mergeCell ref="N93:O94"/>
    <mergeCell ref="P93:S94"/>
    <mergeCell ref="T93:U94"/>
    <mergeCell ref="C88:T92"/>
    <mergeCell ref="B95:C95"/>
    <mergeCell ref="D95:M95"/>
    <mergeCell ref="N95:O95"/>
    <mergeCell ref="P95:U95"/>
  </mergeCells>
  <conditionalFormatting sqref="R12:U16 F12:I12">
    <cfRule type="expression" priority="3" dxfId="0" stopIfTrue="1">
      <formula>$F$12=""</formula>
    </cfRule>
  </conditionalFormatting>
  <conditionalFormatting sqref="J12:M12">
    <cfRule type="expression" priority="1" dxfId="0" stopIfTrue="1">
      <formula>$J$12&lt;&gt;365</formula>
    </cfRule>
  </conditionalFormatting>
  <dataValidations count="1">
    <dataValidation type="decimal" showInputMessage="1" showErrorMessage="1" sqref="J62:M66 J37:M41 J13:M16 J12:M12">
      <formula1>1</formula1>
      <formula2>366</formula2>
    </dataValidation>
  </dataValidations>
  <printOptions/>
  <pageMargins left="0.7" right="0.7" top="0.75" bottom="0.75" header="0.3" footer="0.3"/>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IV33"/>
  <sheetViews>
    <sheetView showGridLines="0" showRowColHeaders="0" zoomScalePageLayoutView="0" workbookViewId="0" topLeftCell="A1">
      <selection activeCell="A2" sqref="A2:V2"/>
    </sheetView>
  </sheetViews>
  <sheetFormatPr defaultColWidth="6.7109375" defaultRowHeight="15"/>
  <cols>
    <col min="1" max="1" width="6.7109375" style="120" customWidth="1"/>
    <col min="2" max="16384" width="6.7109375" style="105" customWidth="1"/>
  </cols>
  <sheetData>
    <row r="1" spans="1:256" s="106" customFormat="1" ht="19.5" customHeight="1">
      <c r="A1" s="227" t="s">
        <v>66</v>
      </c>
      <c r="B1" s="227"/>
      <c r="C1" s="227"/>
      <c r="D1" s="227"/>
      <c r="E1" s="227"/>
      <c r="F1" s="227"/>
      <c r="G1" s="227"/>
      <c r="H1" s="227"/>
      <c r="I1" s="227"/>
      <c r="J1" s="227"/>
      <c r="K1" s="227"/>
      <c r="L1" s="227"/>
      <c r="M1" s="227"/>
      <c r="N1" s="227"/>
      <c r="O1" s="227"/>
      <c r="P1" s="227"/>
      <c r="Q1" s="227"/>
      <c r="R1" s="227"/>
      <c r="S1" s="227"/>
      <c r="T1" s="227"/>
      <c r="U1" s="227"/>
      <c r="V1" s="227"/>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2" s="112" customFormat="1" ht="62.25" customHeight="1">
      <c r="A2" s="441" t="s">
        <v>82</v>
      </c>
      <c r="B2" s="441"/>
      <c r="C2" s="441"/>
      <c r="D2" s="441"/>
      <c r="E2" s="441"/>
      <c r="F2" s="441"/>
      <c r="G2" s="441"/>
      <c r="H2" s="441"/>
      <c r="I2" s="441"/>
      <c r="J2" s="441"/>
      <c r="K2" s="441"/>
      <c r="L2" s="441"/>
      <c r="M2" s="441"/>
      <c r="N2" s="441"/>
      <c r="O2" s="441"/>
      <c r="P2" s="441"/>
      <c r="Q2" s="441"/>
      <c r="R2" s="441"/>
      <c r="S2" s="441"/>
      <c r="T2" s="441"/>
      <c r="U2" s="441"/>
      <c r="V2" s="441"/>
    </row>
    <row r="3" spans="1:22" s="112" customFormat="1" ht="39" customHeight="1">
      <c r="A3" s="441" t="s">
        <v>79</v>
      </c>
      <c r="B3" s="441"/>
      <c r="C3" s="441"/>
      <c r="D3" s="441"/>
      <c r="E3" s="441"/>
      <c r="F3" s="441"/>
      <c r="G3" s="441"/>
      <c r="H3" s="441"/>
      <c r="I3" s="441"/>
      <c r="J3" s="441"/>
      <c r="K3" s="441"/>
      <c r="L3" s="441"/>
      <c r="M3" s="441"/>
      <c r="N3" s="441"/>
      <c r="O3" s="441"/>
      <c r="P3" s="441"/>
      <c r="Q3" s="441"/>
      <c r="R3" s="441"/>
      <c r="S3" s="441"/>
      <c r="T3" s="441"/>
      <c r="U3" s="441"/>
      <c r="V3" s="441"/>
    </row>
    <row r="4" spans="1:22" s="112" customFormat="1" ht="57" customHeight="1">
      <c r="A4" s="441" t="s">
        <v>83</v>
      </c>
      <c r="B4" s="441"/>
      <c r="C4" s="441"/>
      <c r="D4" s="441"/>
      <c r="E4" s="441"/>
      <c r="F4" s="441"/>
      <c r="G4" s="441"/>
      <c r="H4" s="441"/>
      <c r="I4" s="441"/>
      <c r="J4" s="441"/>
      <c r="K4" s="441"/>
      <c r="L4" s="441"/>
      <c r="M4" s="441"/>
      <c r="N4" s="441"/>
      <c r="O4" s="441"/>
      <c r="P4" s="441"/>
      <c r="Q4" s="441"/>
      <c r="R4" s="441"/>
      <c r="S4" s="441"/>
      <c r="T4" s="441"/>
      <c r="U4" s="441"/>
      <c r="V4" s="441"/>
    </row>
    <row r="5" spans="1:22" s="112" customFormat="1" ht="33.75" customHeight="1">
      <c r="A5" s="441" t="s">
        <v>80</v>
      </c>
      <c r="B5" s="441"/>
      <c r="C5" s="441"/>
      <c r="D5" s="441"/>
      <c r="E5" s="441"/>
      <c r="F5" s="441"/>
      <c r="G5" s="441"/>
      <c r="H5" s="441"/>
      <c r="I5" s="441"/>
      <c r="J5" s="441"/>
      <c r="K5" s="441"/>
      <c r="L5" s="441"/>
      <c r="M5" s="441"/>
      <c r="N5" s="441"/>
      <c r="O5" s="441"/>
      <c r="P5" s="441"/>
      <c r="Q5" s="441"/>
      <c r="R5" s="441"/>
      <c r="S5" s="441"/>
      <c r="T5" s="441"/>
      <c r="U5" s="441"/>
      <c r="V5" s="441"/>
    </row>
    <row r="6" spans="1:22" s="112" customFormat="1" ht="70.5" customHeight="1">
      <c r="A6" s="441" t="s">
        <v>136</v>
      </c>
      <c r="B6" s="441"/>
      <c r="C6" s="441"/>
      <c r="D6" s="441"/>
      <c r="E6" s="441"/>
      <c r="F6" s="441"/>
      <c r="G6" s="441"/>
      <c r="H6" s="441"/>
      <c r="I6" s="441"/>
      <c r="J6" s="441"/>
      <c r="K6" s="441"/>
      <c r="L6" s="441"/>
      <c r="M6" s="441"/>
      <c r="N6" s="441"/>
      <c r="O6" s="441"/>
      <c r="P6" s="441"/>
      <c r="Q6" s="441"/>
      <c r="R6" s="441"/>
      <c r="S6" s="441"/>
      <c r="T6" s="441"/>
      <c r="U6" s="441"/>
      <c r="V6" s="441"/>
    </row>
    <row r="7" spans="1:22" s="112" customFormat="1" ht="66.75" customHeight="1">
      <c r="A7" s="441" t="s">
        <v>89</v>
      </c>
      <c r="B7" s="441"/>
      <c r="C7" s="441"/>
      <c r="D7" s="441"/>
      <c r="E7" s="441"/>
      <c r="F7" s="441"/>
      <c r="G7" s="441"/>
      <c r="H7" s="441"/>
      <c r="I7" s="441"/>
      <c r="J7" s="441"/>
      <c r="K7" s="441"/>
      <c r="L7" s="441"/>
      <c r="M7" s="441"/>
      <c r="N7" s="441"/>
      <c r="O7" s="441"/>
      <c r="P7" s="441"/>
      <c r="Q7" s="441"/>
      <c r="R7" s="441"/>
      <c r="S7" s="441"/>
      <c r="T7" s="441"/>
      <c r="U7" s="441"/>
      <c r="V7" s="441"/>
    </row>
    <row r="8" spans="1:22" s="112" customFormat="1" ht="27.75" customHeight="1">
      <c r="A8" s="441" t="s">
        <v>41</v>
      </c>
      <c r="B8" s="441"/>
      <c r="C8" s="441"/>
      <c r="D8" s="441"/>
      <c r="E8" s="441"/>
      <c r="F8" s="441"/>
      <c r="G8" s="441"/>
      <c r="H8" s="441"/>
      <c r="I8" s="441"/>
      <c r="J8" s="441"/>
      <c r="K8" s="441"/>
      <c r="L8" s="441"/>
      <c r="M8" s="441"/>
      <c r="N8" s="441"/>
      <c r="O8" s="441"/>
      <c r="P8" s="441"/>
      <c r="Q8" s="441"/>
      <c r="R8" s="441"/>
      <c r="S8" s="441"/>
      <c r="T8" s="441"/>
      <c r="U8" s="441"/>
      <c r="V8" s="441"/>
    </row>
    <row r="9" ht="14.25">
      <c r="A9" s="111"/>
    </row>
    <row r="10" spans="1:16" ht="22.5" customHeight="1">
      <c r="A10" s="432" t="s">
        <v>25</v>
      </c>
      <c r="B10" s="432"/>
      <c r="C10" s="432"/>
      <c r="D10" s="432"/>
      <c r="E10" s="432"/>
      <c r="F10" s="432"/>
      <c r="G10" s="432"/>
      <c r="H10" s="432"/>
      <c r="I10" s="432"/>
      <c r="J10" s="432"/>
      <c r="K10" s="432"/>
      <c r="L10" s="432"/>
      <c r="M10" s="432"/>
      <c r="N10" s="432"/>
      <c r="O10" s="432"/>
      <c r="P10" s="432"/>
    </row>
    <row r="11" spans="1:16" ht="22.5" customHeight="1">
      <c r="A11" s="299" t="s">
        <v>16</v>
      </c>
      <c r="B11" s="300"/>
      <c r="C11" s="300"/>
      <c r="D11" s="301"/>
      <c r="E11" s="358">
        <v>42917</v>
      </c>
      <c r="F11" s="359"/>
      <c r="G11" s="359"/>
      <c r="H11" s="360"/>
      <c r="I11" s="520" t="s">
        <v>17</v>
      </c>
      <c r="J11" s="300"/>
      <c r="K11" s="300"/>
      <c r="L11" s="301"/>
      <c r="M11" s="358">
        <v>43281</v>
      </c>
      <c r="N11" s="359"/>
      <c r="O11" s="359"/>
      <c r="P11" s="360"/>
    </row>
    <row r="12" spans="1:16" ht="22.5" customHeight="1">
      <c r="A12" s="299" t="s">
        <v>67</v>
      </c>
      <c r="B12" s="300"/>
      <c r="C12" s="300"/>
      <c r="D12" s="300"/>
      <c r="E12" s="300"/>
      <c r="F12" s="300"/>
      <c r="G12" s="300"/>
      <c r="H12" s="300"/>
      <c r="I12" s="300"/>
      <c r="J12" s="300"/>
      <c r="K12" s="300"/>
      <c r="L12" s="300"/>
      <c r="M12" s="300"/>
      <c r="N12" s="300"/>
      <c r="O12" s="300"/>
      <c r="P12" s="301"/>
    </row>
    <row r="13" spans="1:16" ht="22.5" customHeight="1">
      <c r="A13" s="246" t="s">
        <v>68</v>
      </c>
      <c r="B13" s="247"/>
      <c r="C13" s="247"/>
      <c r="D13" s="248"/>
      <c r="E13" s="246" t="s">
        <v>40</v>
      </c>
      <c r="F13" s="247"/>
      <c r="G13" s="247"/>
      <c r="H13" s="248"/>
      <c r="I13" s="246" t="s">
        <v>69</v>
      </c>
      <c r="J13" s="247"/>
      <c r="K13" s="247"/>
      <c r="L13" s="248"/>
      <c r="M13" s="246" t="s">
        <v>70</v>
      </c>
      <c r="N13" s="247"/>
      <c r="O13" s="247"/>
      <c r="P13" s="248"/>
    </row>
    <row r="14" spans="1:16" ht="22.5" customHeight="1">
      <c r="A14" s="249"/>
      <c r="B14" s="250"/>
      <c r="C14" s="250"/>
      <c r="D14" s="251"/>
      <c r="E14" s="249"/>
      <c r="F14" s="250"/>
      <c r="G14" s="250"/>
      <c r="H14" s="251"/>
      <c r="I14" s="249"/>
      <c r="J14" s="250"/>
      <c r="K14" s="250"/>
      <c r="L14" s="251"/>
      <c r="M14" s="249"/>
      <c r="N14" s="250"/>
      <c r="O14" s="250"/>
      <c r="P14" s="251"/>
    </row>
    <row r="15" spans="1:25" ht="39.75" customHeight="1">
      <c r="A15" s="517">
        <f>E11</f>
        <v>42917</v>
      </c>
      <c r="B15" s="518"/>
      <c r="C15" s="518"/>
      <c r="D15" s="519"/>
      <c r="E15" s="503">
        <v>25000</v>
      </c>
      <c r="F15" s="504"/>
      <c r="G15" s="504"/>
      <c r="H15" s="505"/>
      <c r="I15" s="514">
        <v>365</v>
      </c>
      <c r="J15" s="515"/>
      <c r="K15" s="515"/>
      <c r="L15" s="516"/>
      <c r="M15" s="509">
        <f>E15*I15/365</f>
        <v>25000</v>
      </c>
      <c r="N15" s="510"/>
      <c r="O15" s="510"/>
      <c r="P15" s="511"/>
      <c r="Q15" s="442" t="s">
        <v>81</v>
      </c>
      <c r="R15" s="443"/>
      <c r="S15" s="443"/>
      <c r="T15" s="443"/>
      <c r="U15" s="443"/>
      <c r="V15" s="443"/>
      <c r="W15" s="142"/>
      <c r="X15" s="142"/>
      <c r="Y15" s="142"/>
    </row>
    <row r="16" spans="1:25" ht="39.75" customHeight="1">
      <c r="A16" s="500">
        <v>43101</v>
      </c>
      <c r="B16" s="501"/>
      <c r="C16" s="501"/>
      <c r="D16" s="502"/>
      <c r="E16" s="503">
        <v>25000</v>
      </c>
      <c r="F16" s="504"/>
      <c r="G16" s="504"/>
      <c r="H16" s="505"/>
      <c r="I16" s="514">
        <v>346.2</v>
      </c>
      <c r="J16" s="515"/>
      <c r="K16" s="515"/>
      <c r="L16" s="516"/>
      <c r="M16" s="509">
        <f>E16*I16/365</f>
        <v>23712.328767123287</v>
      </c>
      <c r="N16" s="510"/>
      <c r="O16" s="510"/>
      <c r="P16" s="511"/>
      <c r="Q16" s="442" t="s">
        <v>84</v>
      </c>
      <c r="R16" s="443"/>
      <c r="S16" s="443"/>
      <c r="T16" s="443"/>
      <c r="U16" s="443"/>
      <c r="V16" s="443"/>
      <c r="W16" s="142"/>
      <c r="X16" s="142"/>
      <c r="Y16" s="142"/>
    </row>
    <row r="17" spans="1:25" ht="39.75" customHeight="1">
      <c r="A17" s="500">
        <v>43191</v>
      </c>
      <c r="B17" s="501"/>
      <c r="C17" s="501"/>
      <c r="D17" s="502"/>
      <c r="E17" s="503">
        <v>28000</v>
      </c>
      <c r="F17" s="504"/>
      <c r="G17" s="504"/>
      <c r="H17" s="505"/>
      <c r="I17" s="514">
        <v>346.2</v>
      </c>
      <c r="J17" s="515"/>
      <c r="K17" s="515"/>
      <c r="L17" s="516"/>
      <c r="M17" s="509">
        <f>E17*I17/365</f>
        <v>26557.80821917808</v>
      </c>
      <c r="N17" s="510"/>
      <c r="O17" s="510"/>
      <c r="P17" s="511"/>
      <c r="Q17" s="442" t="s">
        <v>85</v>
      </c>
      <c r="R17" s="443"/>
      <c r="S17" s="443"/>
      <c r="T17" s="443"/>
      <c r="U17" s="443"/>
      <c r="V17" s="443"/>
      <c r="W17" s="142"/>
      <c r="X17" s="142"/>
      <c r="Y17" s="142"/>
    </row>
    <row r="18" spans="1:25" ht="39.75" customHeight="1">
      <c r="A18" s="500"/>
      <c r="B18" s="501"/>
      <c r="C18" s="501"/>
      <c r="D18" s="502"/>
      <c r="E18" s="503"/>
      <c r="F18" s="504"/>
      <c r="G18" s="504"/>
      <c r="H18" s="505"/>
      <c r="I18" s="506">
        <v>365</v>
      </c>
      <c r="J18" s="507"/>
      <c r="K18" s="507"/>
      <c r="L18" s="508"/>
      <c r="M18" s="509">
        <f>E18*I18/365</f>
        <v>0</v>
      </c>
      <c r="N18" s="510"/>
      <c r="O18" s="510"/>
      <c r="P18" s="511"/>
      <c r="Q18" s="444" t="s">
        <v>86</v>
      </c>
      <c r="R18" s="445"/>
      <c r="S18" s="445"/>
      <c r="T18" s="445"/>
      <c r="U18" s="445"/>
      <c r="V18" s="445"/>
      <c r="W18" s="143"/>
      <c r="X18" s="143"/>
      <c r="Y18" s="143"/>
    </row>
    <row r="19" spans="1:25" ht="39.75" customHeight="1">
      <c r="A19" s="500"/>
      <c r="B19" s="501"/>
      <c r="C19" s="501"/>
      <c r="D19" s="502"/>
      <c r="E19" s="503"/>
      <c r="F19" s="504"/>
      <c r="G19" s="504"/>
      <c r="H19" s="505"/>
      <c r="I19" s="506">
        <v>365</v>
      </c>
      <c r="J19" s="507"/>
      <c r="K19" s="507"/>
      <c r="L19" s="508"/>
      <c r="M19" s="509">
        <f>E19*I19/365</f>
        <v>0</v>
      </c>
      <c r="N19" s="510"/>
      <c r="O19" s="510"/>
      <c r="P19" s="511"/>
      <c r="Q19" s="444"/>
      <c r="R19" s="445"/>
      <c r="S19" s="445"/>
      <c r="T19" s="445"/>
      <c r="U19" s="445"/>
      <c r="V19" s="445"/>
      <c r="W19" s="143"/>
      <c r="X19" s="143"/>
      <c r="Y19" s="143"/>
    </row>
    <row r="20" spans="1:16" ht="14.25" hidden="1" thickTop="1">
      <c r="A20" s="512" t="s">
        <v>26</v>
      </c>
      <c r="B20" s="464"/>
      <c r="C20" s="464"/>
      <c r="D20" s="465"/>
      <c r="E20" s="468" t="s">
        <v>27</v>
      </c>
      <c r="F20" s="469"/>
      <c r="G20" s="469"/>
      <c r="H20" s="470"/>
      <c r="I20" s="471">
        <f>E11</f>
        <v>42917</v>
      </c>
      <c r="J20" s="472"/>
      <c r="K20" s="472"/>
      <c r="L20" s="473"/>
      <c r="M20" s="468" t="s">
        <v>28</v>
      </c>
      <c r="N20" s="469"/>
      <c r="O20" s="469"/>
      <c r="P20" s="470"/>
    </row>
    <row r="21" spans="1:16" ht="14.25" hidden="1" thickBot="1">
      <c r="A21" s="513"/>
      <c r="B21" s="493"/>
      <c r="C21" s="493"/>
      <c r="D21" s="494"/>
      <c r="E21" s="495" t="s">
        <v>22</v>
      </c>
      <c r="F21" s="496"/>
      <c r="G21" s="496"/>
      <c r="H21" s="497"/>
      <c r="I21" s="490">
        <f ca="1">IF(AND(Q20&lt;&gt;" ",Q20=I20),1,IF(Q20&gt;I20,SUMPRODUCT(--(TEXT(ROW(INDIRECT("1:"&amp;Q20-I20))+I20,"dd-mmm")&lt;&gt;"29-feb"))+1,0))</f>
        <v>0</v>
      </c>
      <c r="J21" s="491"/>
      <c r="K21" s="491"/>
      <c r="L21" s="492"/>
      <c r="M21" s="495" t="s">
        <v>23</v>
      </c>
      <c r="N21" s="496"/>
      <c r="O21" s="496"/>
      <c r="P21" s="497"/>
    </row>
    <row r="22" spans="1:16" ht="14.25" hidden="1" thickTop="1">
      <c r="A22" s="498" t="s">
        <v>29</v>
      </c>
      <c r="B22" s="480"/>
      <c r="C22" s="480"/>
      <c r="D22" s="481"/>
      <c r="E22" s="484" t="s">
        <v>27</v>
      </c>
      <c r="F22" s="485"/>
      <c r="G22" s="485"/>
      <c r="H22" s="486"/>
      <c r="I22" s="471">
        <f>IF(A16&gt;A15,A16," ")</f>
        <v>43101</v>
      </c>
      <c r="J22" s="472"/>
      <c r="K22" s="472"/>
      <c r="L22" s="473"/>
      <c r="M22" s="484" t="s">
        <v>28</v>
      </c>
      <c r="N22" s="485"/>
      <c r="O22" s="485"/>
      <c r="P22" s="486"/>
    </row>
    <row r="23" spans="1:16" ht="14.25" hidden="1" thickBot="1">
      <c r="A23" s="499"/>
      <c r="B23" s="482"/>
      <c r="C23" s="482"/>
      <c r="D23" s="483"/>
      <c r="E23" s="487" t="s">
        <v>22</v>
      </c>
      <c r="F23" s="488"/>
      <c r="G23" s="488"/>
      <c r="H23" s="489"/>
      <c r="I23" s="490">
        <f ca="1">IF(AND(Q22&lt;&gt;" ",Q22=I22),1,IF(Q22&gt;I22,SUMPRODUCT(--(TEXT(ROW(INDIRECT("1:"&amp;Q22-I22))+I22,"dd-mmm")&lt;&gt;"29-feb"))+1,0))</f>
        <v>0</v>
      </c>
      <c r="J23" s="491"/>
      <c r="K23" s="491"/>
      <c r="L23" s="492"/>
      <c r="M23" s="487" t="s">
        <v>23</v>
      </c>
      <c r="N23" s="488"/>
      <c r="O23" s="488"/>
      <c r="P23" s="489"/>
    </row>
    <row r="24" spans="1:16" ht="14.25" hidden="1" thickTop="1">
      <c r="A24" s="464" t="s">
        <v>30</v>
      </c>
      <c r="B24" s="464"/>
      <c r="C24" s="464"/>
      <c r="D24" s="465"/>
      <c r="E24" s="468" t="s">
        <v>27</v>
      </c>
      <c r="F24" s="469"/>
      <c r="G24" s="469"/>
      <c r="H24" s="470"/>
      <c r="I24" s="471">
        <f>IF(A17&gt;A16,A17," ")</f>
        <v>43191</v>
      </c>
      <c r="J24" s="472"/>
      <c r="K24" s="472"/>
      <c r="L24" s="473"/>
      <c r="M24" s="468" t="s">
        <v>28</v>
      </c>
      <c r="N24" s="469"/>
      <c r="O24" s="469"/>
      <c r="P24" s="470"/>
    </row>
    <row r="25" spans="1:16" ht="14.25" hidden="1" thickBot="1">
      <c r="A25" s="493"/>
      <c r="B25" s="493"/>
      <c r="C25" s="493"/>
      <c r="D25" s="494"/>
      <c r="E25" s="495" t="s">
        <v>22</v>
      </c>
      <c r="F25" s="496"/>
      <c r="G25" s="496"/>
      <c r="H25" s="497"/>
      <c r="I25" s="490">
        <f ca="1">IF(AND(Q24&lt;&gt;" ",Q24=I24),1,IF(Q24&gt;I24,SUMPRODUCT(--(TEXT(ROW(INDIRECT("1:"&amp;Q24-I24))+I24,"dd-mmm")&lt;&gt;"29-feb"))+1,0))</f>
        <v>0</v>
      </c>
      <c r="J25" s="491"/>
      <c r="K25" s="491"/>
      <c r="L25" s="492"/>
      <c r="M25" s="495" t="s">
        <v>23</v>
      </c>
      <c r="N25" s="496"/>
      <c r="O25" s="496"/>
      <c r="P25" s="497"/>
    </row>
    <row r="26" spans="1:16" ht="14.25" hidden="1" thickTop="1">
      <c r="A26" s="480" t="s">
        <v>31</v>
      </c>
      <c r="B26" s="480"/>
      <c r="C26" s="480"/>
      <c r="D26" s="481"/>
      <c r="E26" s="484" t="s">
        <v>27</v>
      </c>
      <c r="F26" s="485"/>
      <c r="G26" s="485"/>
      <c r="H26" s="486"/>
      <c r="I26" s="471" t="str">
        <f>IF(A18&gt;A17,A18," ")</f>
        <v> </v>
      </c>
      <c r="J26" s="472"/>
      <c r="K26" s="472"/>
      <c r="L26" s="473"/>
      <c r="M26" s="484" t="s">
        <v>28</v>
      </c>
      <c r="N26" s="485"/>
      <c r="O26" s="485"/>
      <c r="P26" s="486"/>
    </row>
    <row r="27" spans="1:16" ht="14.25" hidden="1" thickBot="1">
      <c r="A27" s="482"/>
      <c r="B27" s="482"/>
      <c r="C27" s="482"/>
      <c r="D27" s="483"/>
      <c r="E27" s="487" t="s">
        <v>22</v>
      </c>
      <c r="F27" s="488"/>
      <c r="G27" s="488"/>
      <c r="H27" s="489"/>
      <c r="I27" s="490">
        <f ca="1">IF(AND(Q26&lt;&gt;" ",Q26=I26),1,IF(Q26&gt;I26,SUMPRODUCT(--(TEXT(ROW(INDIRECT("1:"&amp;Q26-I26))+I26,"dd-mmm")&lt;&gt;"29-feb"))+1,0))</f>
        <v>0</v>
      </c>
      <c r="J27" s="491"/>
      <c r="K27" s="491"/>
      <c r="L27" s="492"/>
      <c r="M27" s="487" t="s">
        <v>23</v>
      </c>
      <c r="N27" s="488"/>
      <c r="O27" s="488"/>
      <c r="P27" s="489"/>
    </row>
    <row r="28" spans="1:16" ht="14.25" hidden="1" thickTop="1">
      <c r="A28" s="464" t="s">
        <v>32</v>
      </c>
      <c r="B28" s="464"/>
      <c r="C28" s="464"/>
      <c r="D28" s="465"/>
      <c r="E28" s="468" t="s">
        <v>27</v>
      </c>
      <c r="F28" s="469"/>
      <c r="G28" s="469"/>
      <c r="H28" s="470"/>
      <c r="I28" s="471" t="str">
        <f>IF(A19&gt;A18,A19," ")</f>
        <v> </v>
      </c>
      <c r="J28" s="472"/>
      <c r="K28" s="472"/>
      <c r="L28" s="473"/>
      <c r="M28" s="468" t="s">
        <v>28</v>
      </c>
      <c r="N28" s="469"/>
      <c r="O28" s="469"/>
      <c r="P28" s="470"/>
    </row>
    <row r="29" spans="1:16" ht="13.5" hidden="1">
      <c r="A29" s="466"/>
      <c r="B29" s="466"/>
      <c r="C29" s="466"/>
      <c r="D29" s="467"/>
      <c r="E29" s="474" t="s">
        <v>22</v>
      </c>
      <c r="F29" s="475"/>
      <c r="G29" s="475"/>
      <c r="H29" s="476"/>
      <c r="I29" s="477">
        <f ca="1">IF(AND(Q28&lt;&gt;" ",Q28=I28),1,IF(Q28&gt;I28,SUMPRODUCT(--(TEXT(ROW(INDIRECT("1:"&amp;Q28-I28))+I28,"dd-mmm")&lt;&gt;"29-feb"))+1,0))</f>
        <v>0</v>
      </c>
      <c r="J29" s="478"/>
      <c r="K29" s="478"/>
      <c r="L29" s="479"/>
      <c r="M29" s="474" t="s">
        <v>23</v>
      </c>
      <c r="N29" s="475"/>
      <c r="O29" s="475"/>
      <c r="P29" s="476"/>
    </row>
    <row r="30" spans="1:16" ht="13.5" hidden="1">
      <c r="A30" s="115"/>
      <c r="B30" s="116"/>
      <c r="C30" s="116"/>
      <c r="D30" s="116"/>
      <c r="E30" s="452" t="s">
        <v>33</v>
      </c>
      <c r="F30" s="452"/>
      <c r="G30" s="452"/>
      <c r="H30" s="452"/>
      <c r="I30" s="453">
        <f>I21+I23+I25+I27+I29</f>
        <v>0</v>
      </c>
      <c r="J30" s="453"/>
      <c r="K30" s="453"/>
      <c r="L30" s="454"/>
      <c r="M30" s="455" t="s">
        <v>35</v>
      </c>
      <c r="N30" s="456"/>
      <c r="O30" s="456"/>
      <c r="P30" s="457"/>
    </row>
    <row r="31" spans="1:16" ht="13.5" hidden="1">
      <c r="A31" s="116"/>
      <c r="B31" s="116"/>
      <c r="C31" s="116"/>
      <c r="D31" s="116"/>
      <c r="E31" s="117"/>
      <c r="F31" s="117"/>
      <c r="G31" s="117"/>
      <c r="H31" s="117"/>
      <c r="I31" s="118"/>
      <c r="J31" s="118"/>
      <c r="K31" s="118"/>
      <c r="L31" s="118"/>
      <c r="M31" s="458" t="s">
        <v>35</v>
      </c>
      <c r="N31" s="459"/>
      <c r="O31" s="459"/>
      <c r="P31" s="460"/>
    </row>
    <row r="32" spans="1:25" ht="20.25" customHeight="1">
      <c r="A32" s="308" t="s">
        <v>50</v>
      </c>
      <c r="B32" s="309"/>
      <c r="C32" s="309"/>
      <c r="D32" s="310"/>
      <c r="E32" s="461">
        <v>800</v>
      </c>
      <c r="F32" s="462"/>
      <c r="G32" s="462"/>
      <c r="H32" s="463"/>
      <c r="I32" s="343" t="s">
        <v>72</v>
      </c>
      <c r="J32" s="344"/>
      <c r="K32" s="344"/>
      <c r="L32" s="344"/>
      <c r="M32" s="344"/>
      <c r="N32" s="344"/>
      <c r="O32" s="344"/>
      <c r="P32" s="344"/>
      <c r="Q32" s="445" t="s">
        <v>88</v>
      </c>
      <c r="R32" s="445"/>
      <c r="S32" s="445"/>
      <c r="T32" s="445"/>
      <c r="U32" s="445"/>
      <c r="V32" s="445"/>
      <c r="W32" s="143"/>
      <c r="X32" s="143"/>
      <c r="Y32" s="143"/>
    </row>
    <row r="33" spans="1:25" ht="20.25" customHeight="1">
      <c r="A33" s="446" t="s">
        <v>24</v>
      </c>
      <c r="B33" s="447"/>
      <c r="C33" s="447"/>
      <c r="D33" s="448"/>
      <c r="E33" s="449">
        <v>25870.88</v>
      </c>
      <c r="F33" s="450"/>
      <c r="G33" s="450"/>
      <c r="H33" s="451"/>
      <c r="I33" s="119"/>
      <c r="J33" s="119"/>
      <c r="K33" s="119"/>
      <c r="L33" s="119"/>
      <c r="M33" s="112"/>
      <c r="N33" s="112"/>
      <c r="O33" s="112"/>
      <c r="P33" s="112"/>
      <c r="Q33" s="440" t="s">
        <v>87</v>
      </c>
      <c r="R33" s="440"/>
      <c r="S33" s="440"/>
      <c r="T33" s="440"/>
      <c r="U33" s="440"/>
      <c r="V33" s="440"/>
      <c r="W33" s="144"/>
      <c r="X33" s="144"/>
      <c r="Y33" s="144"/>
    </row>
  </sheetData>
  <sheetProtection password="D3AF" sheet="1" objects="1" scenarios="1" selectLockedCells="1"/>
  <mergeCells count="88">
    <mergeCell ref="A10:P10"/>
    <mergeCell ref="A11:D11"/>
    <mergeCell ref="E11:H11"/>
    <mergeCell ref="I11:L11"/>
    <mergeCell ref="M11:P11"/>
    <mergeCell ref="A12:P12"/>
    <mergeCell ref="A13:D14"/>
    <mergeCell ref="E13:H14"/>
    <mergeCell ref="I13:L14"/>
    <mergeCell ref="M13:P14"/>
    <mergeCell ref="A15:D15"/>
    <mergeCell ref="E15:H15"/>
    <mergeCell ref="I15:L15"/>
    <mergeCell ref="M15:P15"/>
    <mergeCell ref="A16:D16"/>
    <mergeCell ref="E16:H16"/>
    <mergeCell ref="I16:L16"/>
    <mergeCell ref="M16:P16"/>
    <mergeCell ref="A17:D17"/>
    <mergeCell ref="E17:H17"/>
    <mergeCell ref="I17:L17"/>
    <mergeCell ref="M17:P17"/>
    <mergeCell ref="A18:D18"/>
    <mergeCell ref="E18:H18"/>
    <mergeCell ref="I18:L18"/>
    <mergeCell ref="M18:P18"/>
    <mergeCell ref="A19:D19"/>
    <mergeCell ref="E19:H19"/>
    <mergeCell ref="I19:L19"/>
    <mergeCell ref="M19:P19"/>
    <mergeCell ref="A20:D21"/>
    <mergeCell ref="E20:H20"/>
    <mergeCell ref="I20:L20"/>
    <mergeCell ref="M20:P20"/>
    <mergeCell ref="E21:H21"/>
    <mergeCell ref="I21:L21"/>
    <mergeCell ref="M21:P21"/>
    <mergeCell ref="A22:D23"/>
    <mergeCell ref="E22:H22"/>
    <mergeCell ref="I22:L22"/>
    <mergeCell ref="M22:P22"/>
    <mergeCell ref="E23:H23"/>
    <mergeCell ref="I23:L23"/>
    <mergeCell ref="M23:P23"/>
    <mergeCell ref="A24:D25"/>
    <mergeCell ref="E24:H24"/>
    <mergeCell ref="I24:L24"/>
    <mergeCell ref="M24:P24"/>
    <mergeCell ref="E25:H25"/>
    <mergeCell ref="I25:L25"/>
    <mergeCell ref="M25:P25"/>
    <mergeCell ref="A26:D27"/>
    <mergeCell ref="E26:H26"/>
    <mergeCell ref="I26:L26"/>
    <mergeCell ref="M26:P26"/>
    <mergeCell ref="E27:H27"/>
    <mergeCell ref="I27:L27"/>
    <mergeCell ref="M27:P27"/>
    <mergeCell ref="I32:P32"/>
    <mergeCell ref="A28:D29"/>
    <mergeCell ref="E28:H28"/>
    <mergeCell ref="I28:L28"/>
    <mergeCell ref="M28:P28"/>
    <mergeCell ref="E29:H29"/>
    <mergeCell ref="I29:L29"/>
    <mergeCell ref="M29:P29"/>
    <mergeCell ref="A1:V1"/>
    <mergeCell ref="A2:V2"/>
    <mergeCell ref="A4:V4"/>
    <mergeCell ref="A5:V5"/>
    <mergeCell ref="A7:V7"/>
    <mergeCell ref="A6:V6"/>
    <mergeCell ref="Q33:V33"/>
    <mergeCell ref="A3:V3"/>
    <mergeCell ref="Q15:V15"/>
    <mergeCell ref="Q16:V16"/>
    <mergeCell ref="Q17:V17"/>
    <mergeCell ref="Q18:V19"/>
    <mergeCell ref="Q32:V32"/>
    <mergeCell ref="A8:V8"/>
    <mergeCell ref="A33:D33"/>
    <mergeCell ref="E33:H33"/>
    <mergeCell ref="E30:H30"/>
    <mergeCell ref="I30:L30"/>
    <mergeCell ref="M30:P30"/>
    <mergeCell ref="M31:P31"/>
    <mergeCell ref="A32:D32"/>
    <mergeCell ref="E32:H3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V101"/>
  <sheetViews>
    <sheetView showGridLines="0" showRowColHeaders="0" zoomScalePageLayoutView="0" workbookViewId="0" topLeftCell="A1">
      <selection activeCell="F12" sqref="F12:I12"/>
    </sheetView>
  </sheetViews>
  <sheetFormatPr defaultColWidth="6.7109375" defaultRowHeight="15"/>
  <cols>
    <col min="1" max="1" width="3.7109375" style="107" customWidth="1"/>
    <col min="2" max="5" width="6.7109375" style="36" customWidth="1"/>
    <col min="6" max="6" width="6.7109375" style="155" customWidth="1"/>
    <col min="7" max="21" width="6.7109375" style="36" customWidth="1"/>
    <col min="22" max="22" width="6.7109375" style="36" hidden="1" customWidth="1"/>
    <col min="23" max="16384" width="6.7109375" style="36" customWidth="1"/>
  </cols>
  <sheetData>
    <row r="1" spans="1:21" s="29" customFormat="1" ht="19.5" customHeight="1">
      <c r="A1" s="521" t="s">
        <v>141</v>
      </c>
      <c r="B1" s="521"/>
      <c r="C1" s="521"/>
      <c r="D1" s="521"/>
      <c r="E1" s="521"/>
      <c r="F1" s="521"/>
      <c r="G1" s="521"/>
      <c r="H1" s="521"/>
      <c r="I1" s="521"/>
      <c r="J1" s="521"/>
      <c r="K1" s="521"/>
      <c r="L1" s="521"/>
      <c r="M1" s="521"/>
      <c r="N1" s="521"/>
      <c r="O1" s="521"/>
      <c r="P1" s="521"/>
      <c r="Q1" s="521"/>
      <c r="R1" s="521"/>
      <c r="S1" s="521"/>
      <c r="T1" s="521"/>
      <c r="U1" s="521"/>
    </row>
    <row r="2" spans="1:21" s="29" customFormat="1" ht="19.5" customHeight="1">
      <c r="A2" s="21"/>
      <c r="B2" s="21"/>
      <c r="C2" s="21"/>
      <c r="D2" s="21"/>
      <c r="E2" s="21"/>
      <c r="F2" s="21"/>
      <c r="G2" s="21"/>
      <c r="H2" s="21"/>
      <c r="I2" s="21"/>
      <c r="J2" s="21"/>
      <c r="K2" s="21"/>
      <c r="L2" s="21"/>
      <c r="M2" s="21"/>
      <c r="N2" s="21"/>
      <c r="O2" s="21"/>
      <c r="P2" s="21"/>
      <c r="Q2" s="21"/>
      <c r="R2" s="21"/>
      <c r="S2" s="21"/>
      <c r="T2" s="21"/>
      <c r="U2" s="21"/>
    </row>
    <row r="3" spans="1:21" s="29" customFormat="1" ht="19.5" customHeight="1">
      <c r="A3" s="21"/>
      <c r="B3" s="174" t="s">
        <v>20</v>
      </c>
      <c r="C3" s="174"/>
      <c r="D3" s="174"/>
      <c r="E3" s="167" t="str">
        <f>PROPER(CONCATENATE('L3 - Leaver form i-Connect v3.0'!D5," ",'L3 - Leaver form i-Connect v3.0'!H5," ",'L3 - Leaver form i-Connect v3.0'!P5))</f>
        <v>  </v>
      </c>
      <c r="F3" s="167"/>
      <c r="G3" s="167"/>
      <c r="H3" s="167"/>
      <c r="I3" s="167"/>
      <c r="J3" s="174" t="s">
        <v>10</v>
      </c>
      <c r="K3" s="174"/>
      <c r="L3" s="174"/>
      <c r="M3" s="167">
        <f>IF('L3 - Leaver form i-Connect v3.0'!P7&lt;&gt;"",'L3 - Leaver form i-Connect v3.0'!P7,"")</f>
      </c>
      <c r="N3" s="167"/>
      <c r="O3" s="167"/>
      <c r="P3" s="167"/>
      <c r="Q3" s="167"/>
      <c r="R3" s="21"/>
      <c r="S3" s="21"/>
      <c r="T3" s="21"/>
      <c r="U3" s="21"/>
    </row>
    <row r="4" spans="1:21" s="29" customFormat="1" ht="19.5" customHeight="1">
      <c r="A4" s="21"/>
      <c r="B4" s="174" t="s">
        <v>21</v>
      </c>
      <c r="C4" s="174"/>
      <c r="D4" s="174"/>
      <c r="E4" s="438">
        <f>IF('L3 - Leaver form i-Connect v3.0'!F6&lt;&gt;"",'L3 - Leaver form i-Connect v3.0'!F6,"")</f>
      </c>
      <c r="F4" s="438"/>
      <c r="G4" s="438"/>
      <c r="H4" s="438"/>
      <c r="I4" s="438"/>
      <c r="J4" s="174" t="s">
        <v>142</v>
      </c>
      <c r="K4" s="174"/>
      <c r="L4" s="174"/>
      <c r="M4" s="439">
        <f>IF(dob&lt;&gt;"",DATE(YEAR(dob)+65,MONTH(dob),DAY(dob)),"")</f>
      </c>
      <c r="N4" s="439"/>
      <c r="O4" s="439"/>
      <c r="P4" s="439"/>
      <c r="Q4" s="439"/>
      <c r="R4" s="21"/>
      <c r="S4" s="21"/>
      <c r="T4" s="21"/>
      <c r="U4" s="21"/>
    </row>
    <row r="5" spans="1:21" s="29" customFormat="1" ht="24.75" customHeight="1">
      <c r="A5" s="437" t="s">
        <v>90</v>
      </c>
      <c r="B5" s="437"/>
      <c r="C5" s="437"/>
      <c r="D5" s="437"/>
      <c r="E5" s="437"/>
      <c r="F5" s="437"/>
      <c r="G5" s="437"/>
      <c r="H5" s="437"/>
      <c r="I5" s="437"/>
      <c r="J5" s="437"/>
      <c r="K5" s="437"/>
      <c r="L5" s="437"/>
      <c r="M5" s="437"/>
      <c r="N5" s="437"/>
      <c r="O5" s="437"/>
      <c r="P5" s="437"/>
      <c r="Q5" s="437"/>
      <c r="R5" s="437"/>
      <c r="S5" s="437"/>
      <c r="T5" s="437"/>
      <c r="U5" s="437"/>
    </row>
    <row r="6" spans="1:21" s="31" customFormat="1" ht="24.75" customHeight="1">
      <c r="A6" s="437"/>
      <c r="B6" s="437"/>
      <c r="C6" s="437"/>
      <c r="D6" s="437"/>
      <c r="E6" s="437"/>
      <c r="F6" s="437"/>
      <c r="G6" s="437"/>
      <c r="H6" s="437"/>
      <c r="I6" s="437"/>
      <c r="J6" s="437"/>
      <c r="K6" s="437"/>
      <c r="L6" s="437"/>
      <c r="M6" s="437"/>
      <c r="N6" s="437"/>
      <c r="O6" s="437"/>
      <c r="P6" s="437"/>
      <c r="Q6" s="437"/>
      <c r="R6" s="437"/>
      <c r="S6" s="437"/>
      <c r="T6" s="437"/>
      <c r="U6" s="437"/>
    </row>
    <row r="7" spans="1:22" s="113" customFormat="1" ht="22.5" customHeight="1">
      <c r="A7" s="111"/>
      <c r="B7" s="432" t="s">
        <v>25</v>
      </c>
      <c r="C7" s="432"/>
      <c r="D7" s="432"/>
      <c r="E7" s="432"/>
      <c r="F7" s="432"/>
      <c r="G7" s="432"/>
      <c r="H7" s="432"/>
      <c r="I7" s="432"/>
      <c r="J7" s="432"/>
      <c r="K7" s="432"/>
      <c r="L7" s="432"/>
      <c r="M7" s="432"/>
      <c r="N7" s="432"/>
      <c r="O7" s="432"/>
      <c r="P7" s="432"/>
      <c r="Q7" s="432"/>
      <c r="R7" s="112"/>
      <c r="S7" s="112"/>
      <c r="T7" s="112"/>
      <c r="V7" s="114">
        <f>IF(B13&gt;0,B13-1,N8)</f>
      </c>
    </row>
    <row r="8" spans="1:22" ht="22.5" customHeight="1">
      <c r="A8" s="109"/>
      <c r="B8" s="355" t="s">
        <v>16</v>
      </c>
      <c r="C8" s="356"/>
      <c r="D8" s="356"/>
      <c r="E8" s="357"/>
      <c r="F8" s="358">
        <f>IF(N8&lt;&gt;"",DATE(YEAR(N8)-1,MONTH(N8),DAY(N8)+1),"")</f>
      </c>
      <c r="G8" s="359"/>
      <c r="H8" s="359"/>
      <c r="I8" s="360"/>
      <c r="J8" s="433" t="s">
        <v>17</v>
      </c>
      <c r="K8" s="356"/>
      <c r="L8" s="356"/>
      <c r="M8" s="357"/>
      <c r="N8" s="434">
        <f>IF(M4&lt;&gt;"",M4,"")</f>
      </c>
      <c r="O8" s="435"/>
      <c r="P8" s="435"/>
      <c r="Q8" s="436"/>
      <c r="R8" s="162"/>
      <c r="S8" s="162"/>
      <c r="T8" s="162"/>
      <c r="V8" s="56" t="str">
        <f>IF(B14&gt;0,B14-1,IF(B13&gt;0,N8," "))</f>
        <v> </v>
      </c>
    </row>
    <row r="9" spans="1:22" ht="22.5" customHeight="1">
      <c r="A9" s="109"/>
      <c r="B9" s="355" t="s">
        <v>67</v>
      </c>
      <c r="C9" s="356"/>
      <c r="D9" s="356"/>
      <c r="E9" s="356"/>
      <c r="F9" s="356"/>
      <c r="G9" s="356"/>
      <c r="H9" s="356"/>
      <c r="I9" s="356"/>
      <c r="J9" s="356"/>
      <c r="K9" s="356"/>
      <c r="L9" s="356"/>
      <c r="M9" s="356"/>
      <c r="N9" s="356"/>
      <c r="O9" s="356"/>
      <c r="P9" s="356"/>
      <c r="Q9" s="357"/>
      <c r="R9" s="7"/>
      <c r="S9" s="7"/>
      <c r="T9" s="7"/>
      <c r="V9" s="56" t="str">
        <f>IF(B15&gt;0,B15-1,IF(B14&gt;0,N8," "))</f>
        <v> </v>
      </c>
    </row>
    <row r="10" spans="1:22" ht="22.5" customHeight="1">
      <c r="A10" s="109"/>
      <c r="B10" s="363" t="s">
        <v>68</v>
      </c>
      <c r="C10" s="364"/>
      <c r="D10" s="364"/>
      <c r="E10" s="365"/>
      <c r="F10" s="363" t="s">
        <v>40</v>
      </c>
      <c r="G10" s="364"/>
      <c r="H10" s="364"/>
      <c r="I10" s="365"/>
      <c r="J10" s="363" t="s">
        <v>69</v>
      </c>
      <c r="K10" s="364"/>
      <c r="L10" s="364"/>
      <c r="M10" s="365"/>
      <c r="N10" s="363" t="s">
        <v>70</v>
      </c>
      <c r="O10" s="364"/>
      <c r="P10" s="364"/>
      <c r="Q10" s="365"/>
      <c r="R10" s="7"/>
      <c r="S10" s="7"/>
      <c r="T10" s="7"/>
      <c r="V10" s="56" t="str">
        <f>IF(B16&gt;0,B16-1,IF(B15&gt;0,N8," "))</f>
        <v> </v>
      </c>
    </row>
    <row r="11" spans="1:22" ht="8.25" customHeight="1">
      <c r="A11" s="109"/>
      <c r="B11" s="366"/>
      <c r="C11" s="367"/>
      <c r="D11" s="367"/>
      <c r="E11" s="368"/>
      <c r="F11" s="366"/>
      <c r="G11" s="367"/>
      <c r="H11" s="367"/>
      <c r="I11" s="368"/>
      <c r="J11" s="366"/>
      <c r="K11" s="367"/>
      <c r="L11" s="367"/>
      <c r="M11" s="368"/>
      <c r="N11" s="366"/>
      <c r="O11" s="367"/>
      <c r="P11" s="367"/>
      <c r="Q11" s="368"/>
      <c r="R11" s="7"/>
      <c r="S11" s="7"/>
      <c r="T11" s="7"/>
      <c r="V11" s="56">
        <f>IF(B16&gt;0,N8,"")</f>
      </c>
    </row>
    <row r="12" spans="1:22" ht="22.5" customHeight="1">
      <c r="A12" s="109"/>
      <c r="B12" s="349">
        <f>F8</f>
      </c>
      <c r="C12" s="350"/>
      <c r="D12" s="350"/>
      <c r="E12" s="351"/>
      <c r="F12" s="331"/>
      <c r="G12" s="332"/>
      <c r="H12" s="332"/>
      <c r="I12" s="333"/>
      <c r="J12" s="426">
        <v>365</v>
      </c>
      <c r="K12" s="427"/>
      <c r="L12" s="427"/>
      <c r="M12" s="428"/>
      <c r="N12" s="337">
        <f>F12*J12/365</f>
        <v>0</v>
      </c>
      <c r="O12" s="338"/>
      <c r="P12" s="338"/>
      <c r="Q12" s="339"/>
      <c r="R12" s="429" t="s">
        <v>71</v>
      </c>
      <c r="S12" s="430"/>
      <c r="T12" s="430"/>
      <c r="U12" s="430"/>
      <c r="V12" s="57"/>
    </row>
    <row r="13" spans="1:22" ht="22.5" customHeight="1">
      <c r="A13" s="109"/>
      <c r="B13" s="328"/>
      <c r="C13" s="329"/>
      <c r="D13" s="329"/>
      <c r="E13" s="330"/>
      <c r="F13" s="331"/>
      <c r="G13" s="332"/>
      <c r="H13" s="332"/>
      <c r="I13" s="333"/>
      <c r="J13" s="334">
        <v>365</v>
      </c>
      <c r="K13" s="335"/>
      <c r="L13" s="335"/>
      <c r="M13" s="336"/>
      <c r="N13" s="337">
        <f>F13*J13/365</f>
        <v>0</v>
      </c>
      <c r="O13" s="338"/>
      <c r="P13" s="338"/>
      <c r="Q13" s="339"/>
      <c r="R13" s="431"/>
      <c r="S13" s="430"/>
      <c r="T13" s="430"/>
      <c r="U13" s="430"/>
      <c r="V13" s="57"/>
    </row>
    <row r="14" spans="1:22" ht="22.5" customHeight="1">
      <c r="A14" s="109"/>
      <c r="B14" s="328"/>
      <c r="C14" s="329"/>
      <c r="D14" s="329"/>
      <c r="E14" s="330"/>
      <c r="F14" s="331"/>
      <c r="G14" s="332"/>
      <c r="H14" s="332"/>
      <c r="I14" s="333"/>
      <c r="J14" s="334">
        <v>365</v>
      </c>
      <c r="K14" s="335"/>
      <c r="L14" s="335"/>
      <c r="M14" s="336"/>
      <c r="N14" s="337">
        <f>F14*J14/365</f>
        <v>0</v>
      </c>
      <c r="O14" s="338"/>
      <c r="P14" s="338"/>
      <c r="Q14" s="339"/>
      <c r="R14" s="431"/>
      <c r="S14" s="430"/>
      <c r="T14" s="430"/>
      <c r="U14" s="430"/>
      <c r="V14" s="57"/>
    </row>
    <row r="15" spans="1:22" ht="22.5" customHeight="1">
      <c r="A15" s="109"/>
      <c r="B15" s="328"/>
      <c r="C15" s="329"/>
      <c r="D15" s="329"/>
      <c r="E15" s="330"/>
      <c r="F15" s="331"/>
      <c r="G15" s="332"/>
      <c r="H15" s="332"/>
      <c r="I15" s="333"/>
      <c r="J15" s="340">
        <v>365</v>
      </c>
      <c r="K15" s="341"/>
      <c r="L15" s="341"/>
      <c r="M15" s="342"/>
      <c r="N15" s="337">
        <f>F15*J15/365</f>
        <v>0</v>
      </c>
      <c r="O15" s="338"/>
      <c r="P15" s="338"/>
      <c r="Q15" s="339"/>
      <c r="R15" s="431"/>
      <c r="S15" s="430"/>
      <c r="T15" s="430"/>
      <c r="U15" s="430"/>
      <c r="V15" s="57"/>
    </row>
    <row r="16" spans="1:22" ht="22.5" customHeight="1">
      <c r="A16" s="109"/>
      <c r="B16" s="328"/>
      <c r="C16" s="329"/>
      <c r="D16" s="329"/>
      <c r="E16" s="330"/>
      <c r="F16" s="331"/>
      <c r="G16" s="332"/>
      <c r="H16" s="332"/>
      <c r="I16" s="333"/>
      <c r="J16" s="340">
        <v>365</v>
      </c>
      <c r="K16" s="341"/>
      <c r="L16" s="341"/>
      <c r="M16" s="342"/>
      <c r="N16" s="337">
        <f>F16*J16/365</f>
        <v>0</v>
      </c>
      <c r="O16" s="338"/>
      <c r="P16" s="338"/>
      <c r="Q16" s="339"/>
      <c r="R16" s="431"/>
      <c r="S16" s="430"/>
      <c r="T16" s="430"/>
      <c r="U16" s="430"/>
      <c r="V16" s="57"/>
    </row>
    <row r="17" spans="1:22" ht="19.5" customHeight="1" hidden="1" thickTop="1">
      <c r="A17" s="109"/>
      <c r="B17" s="424" t="s">
        <v>26</v>
      </c>
      <c r="C17" s="382"/>
      <c r="D17" s="382"/>
      <c r="E17" s="383"/>
      <c r="F17" s="386" t="s">
        <v>27</v>
      </c>
      <c r="G17" s="387"/>
      <c r="H17" s="387"/>
      <c r="I17" s="388"/>
      <c r="J17" s="389">
        <f>F8</f>
      </c>
      <c r="K17" s="390"/>
      <c r="L17" s="390"/>
      <c r="M17" s="391"/>
      <c r="N17" s="386" t="s">
        <v>28</v>
      </c>
      <c r="O17" s="387"/>
      <c r="P17" s="387"/>
      <c r="Q17" s="388"/>
      <c r="R17" s="392">
        <f>V7</f>
      </c>
      <c r="S17" s="393"/>
      <c r="T17" s="393"/>
      <c r="V17" s="57"/>
    </row>
    <row r="18" spans="1:22" ht="19.5" customHeight="1" hidden="1" thickBot="1">
      <c r="A18" s="109"/>
      <c r="B18" s="425"/>
      <c r="C18" s="417"/>
      <c r="D18" s="417"/>
      <c r="E18" s="418"/>
      <c r="F18" s="419" t="s">
        <v>22</v>
      </c>
      <c r="G18" s="420"/>
      <c r="H18" s="420"/>
      <c r="I18" s="421"/>
      <c r="J18" s="412">
        <f ca="1">IF(AND(R17&lt;&gt;" ",R17=J17),1,IF(R17&gt;J17,SUMPRODUCT(--(TEXT(ROW(INDIRECT("1:"&amp;R17-J17))+J17,"dd-mmm")&lt;&gt;"29-feb"))+1,0))</f>
        <v>1</v>
      </c>
      <c r="K18" s="413"/>
      <c r="L18" s="413"/>
      <c r="M18" s="414"/>
      <c r="N18" s="419" t="s">
        <v>23</v>
      </c>
      <c r="O18" s="420"/>
      <c r="P18" s="420"/>
      <c r="Q18" s="421"/>
      <c r="R18" s="415">
        <f>(N12*J18/365)</f>
        <v>0</v>
      </c>
      <c r="S18" s="416"/>
      <c r="T18" s="416"/>
      <c r="V18" s="57"/>
    </row>
    <row r="19" spans="1:22" ht="19.5" customHeight="1" hidden="1" thickTop="1">
      <c r="A19" s="109"/>
      <c r="B19" s="422" t="s">
        <v>29</v>
      </c>
      <c r="C19" s="402"/>
      <c r="D19" s="402"/>
      <c r="E19" s="403"/>
      <c r="F19" s="406" t="s">
        <v>27</v>
      </c>
      <c r="G19" s="407"/>
      <c r="H19" s="407"/>
      <c r="I19" s="408"/>
      <c r="J19" s="389" t="str">
        <f>IF(B13&gt;B12,B13," ")</f>
        <v> </v>
      </c>
      <c r="K19" s="390"/>
      <c r="L19" s="390"/>
      <c r="M19" s="391"/>
      <c r="N19" s="406" t="s">
        <v>28</v>
      </c>
      <c r="O19" s="407"/>
      <c r="P19" s="407"/>
      <c r="Q19" s="408"/>
      <c r="R19" s="392" t="str">
        <f>IF(V8&gt;V7,V8," ")</f>
        <v> </v>
      </c>
      <c r="S19" s="393"/>
      <c r="T19" s="393"/>
      <c r="V19" s="57"/>
    </row>
    <row r="20" spans="1:22" ht="19.5" customHeight="1" hidden="1" thickBot="1">
      <c r="A20" s="109"/>
      <c r="B20" s="423"/>
      <c r="C20" s="404"/>
      <c r="D20" s="404"/>
      <c r="E20" s="405"/>
      <c r="F20" s="409" t="s">
        <v>22</v>
      </c>
      <c r="G20" s="410"/>
      <c r="H20" s="410"/>
      <c r="I20" s="411"/>
      <c r="J20" s="412">
        <f ca="1">IF(AND(R19&lt;&gt;" ",R19=J19),1,IF(R19&gt;J19,SUMPRODUCT(--(TEXT(ROW(INDIRECT("1:"&amp;R19-J19))+J19,"dd-mmm")&lt;&gt;"29-feb"))+1,0))</f>
        <v>0</v>
      </c>
      <c r="K20" s="413"/>
      <c r="L20" s="413"/>
      <c r="M20" s="414"/>
      <c r="N20" s="409" t="s">
        <v>23</v>
      </c>
      <c r="O20" s="410"/>
      <c r="P20" s="410"/>
      <c r="Q20" s="411"/>
      <c r="R20" s="415">
        <f>IF(J20=" ","0.00",(N13*J20/365))</f>
        <v>0</v>
      </c>
      <c r="S20" s="416"/>
      <c r="T20" s="416"/>
      <c r="V20" s="57"/>
    </row>
    <row r="21" spans="1:22" ht="19.5" customHeight="1" hidden="1" thickTop="1">
      <c r="A21" s="109"/>
      <c r="B21" s="382" t="s">
        <v>30</v>
      </c>
      <c r="C21" s="382"/>
      <c r="D21" s="382"/>
      <c r="E21" s="383"/>
      <c r="F21" s="386" t="s">
        <v>27</v>
      </c>
      <c r="G21" s="387"/>
      <c r="H21" s="387"/>
      <c r="I21" s="388"/>
      <c r="J21" s="389" t="str">
        <f>IF(B14&gt;B13,B14," ")</f>
        <v> </v>
      </c>
      <c r="K21" s="390"/>
      <c r="L21" s="390"/>
      <c r="M21" s="391"/>
      <c r="N21" s="386" t="s">
        <v>28</v>
      </c>
      <c r="O21" s="387"/>
      <c r="P21" s="387"/>
      <c r="Q21" s="388"/>
      <c r="R21" s="392" t="str">
        <f>IF(V9&gt;V8,V9," ")</f>
        <v> </v>
      </c>
      <c r="S21" s="393"/>
      <c r="T21" s="393"/>
      <c r="V21" s="57"/>
    </row>
    <row r="22" spans="1:22" ht="19.5" customHeight="1" hidden="1" thickBot="1">
      <c r="A22" s="109"/>
      <c r="B22" s="417"/>
      <c r="C22" s="417"/>
      <c r="D22" s="417"/>
      <c r="E22" s="418"/>
      <c r="F22" s="419" t="s">
        <v>22</v>
      </c>
      <c r="G22" s="420"/>
      <c r="H22" s="420"/>
      <c r="I22" s="421"/>
      <c r="J22" s="412">
        <f ca="1">IF(AND(R21&lt;&gt;" ",R21=J21),1,IF(R21&gt;J21,SUMPRODUCT(--(TEXT(ROW(INDIRECT("1:"&amp;R21-J21))+J21,"dd-mmm")&lt;&gt;"29-feb"))+1,0))</f>
        <v>0</v>
      </c>
      <c r="K22" s="413"/>
      <c r="L22" s="413"/>
      <c r="M22" s="414"/>
      <c r="N22" s="419" t="s">
        <v>23</v>
      </c>
      <c r="O22" s="420"/>
      <c r="P22" s="420"/>
      <c r="Q22" s="421"/>
      <c r="R22" s="415">
        <f>IF(J22=" ","0.00",(N14*J22/365))</f>
        <v>0</v>
      </c>
      <c r="S22" s="416"/>
      <c r="T22" s="416"/>
      <c r="V22" s="57"/>
    </row>
    <row r="23" spans="1:22" ht="19.5" customHeight="1" hidden="1" thickTop="1">
      <c r="A23" s="109"/>
      <c r="B23" s="402" t="s">
        <v>31</v>
      </c>
      <c r="C23" s="402"/>
      <c r="D23" s="402"/>
      <c r="E23" s="403"/>
      <c r="F23" s="406" t="s">
        <v>27</v>
      </c>
      <c r="G23" s="407"/>
      <c r="H23" s="407"/>
      <c r="I23" s="408"/>
      <c r="J23" s="389" t="str">
        <f>IF(B15&gt;B14,B15," ")</f>
        <v> </v>
      </c>
      <c r="K23" s="390"/>
      <c r="L23" s="390"/>
      <c r="M23" s="391"/>
      <c r="N23" s="406" t="s">
        <v>28</v>
      </c>
      <c r="O23" s="407"/>
      <c r="P23" s="407"/>
      <c r="Q23" s="408"/>
      <c r="R23" s="392" t="str">
        <f>IF(V10&gt;V9,V10," ")</f>
        <v> </v>
      </c>
      <c r="S23" s="393"/>
      <c r="T23" s="393"/>
      <c r="V23" s="57"/>
    </row>
    <row r="24" spans="1:22" ht="19.5" customHeight="1" hidden="1" thickBot="1">
      <c r="A24" s="109"/>
      <c r="B24" s="404"/>
      <c r="C24" s="404"/>
      <c r="D24" s="404"/>
      <c r="E24" s="405"/>
      <c r="F24" s="409" t="s">
        <v>22</v>
      </c>
      <c r="G24" s="410"/>
      <c r="H24" s="410"/>
      <c r="I24" s="411"/>
      <c r="J24" s="412">
        <f ca="1">IF(AND(R23&lt;&gt;" ",R23=J23),1,IF(R23&gt;J23,SUMPRODUCT(--(TEXT(ROW(INDIRECT("1:"&amp;R23-J23))+J23,"dd-mmm")&lt;&gt;"29-feb"))+1,0))</f>
        <v>0</v>
      </c>
      <c r="K24" s="413"/>
      <c r="L24" s="413"/>
      <c r="M24" s="414"/>
      <c r="N24" s="409" t="s">
        <v>23</v>
      </c>
      <c r="O24" s="410"/>
      <c r="P24" s="410"/>
      <c r="Q24" s="411"/>
      <c r="R24" s="415">
        <f>IF(J24=0,0,(N15*J24/365))</f>
        <v>0</v>
      </c>
      <c r="S24" s="416"/>
      <c r="T24" s="416"/>
      <c r="V24" s="57"/>
    </row>
    <row r="25" spans="1:22" ht="19.5" customHeight="1" hidden="1" thickTop="1">
      <c r="A25" s="109"/>
      <c r="B25" s="382" t="s">
        <v>32</v>
      </c>
      <c r="C25" s="382"/>
      <c r="D25" s="382"/>
      <c r="E25" s="383"/>
      <c r="F25" s="386" t="s">
        <v>27</v>
      </c>
      <c r="G25" s="387"/>
      <c r="H25" s="387"/>
      <c r="I25" s="388"/>
      <c r="J25" s="389" t="str">
        <f>IF(B16&gt;B15,B16," ")</f>
        <v> </v>
      </c>
      <c r="K25" s="390"/>
      <c r="L25" s="390"/>
      <c r="M25" s="391"/>
      <c r="N25" s="386" t="s">
        <v>28</v>
      </c>
      <c r="O25" s="387"/>
      <c r="P25" s="387"/>
      <c r="Q25" s="388"/>
      <c r="R25" s="392" t="str">
        <f>IF(V11&gt;V10,V11," ")</f>
        <v> </v>
      </c>
      <c r="S25" s="393"/>
      <c r="T25" s="393"/>
      <c r="V25" s="57"/>
    </row>
    <row r="26" spans="1:22" ht="19.5" customHeight="1" hidden="1">
      <c r="A26" s="109"/>
      <c r="B26" s="384"/>
      <c r="C26" s="384"/>
      <c r="D26" s="384"/>
      <c r="E26" s="385"/>
      <c r="F26" s="394" t="s">
        <v>22</v>
      </c>
      <c r="G26" s="395"/>
      <c r="H26" s="395"/>
      <c r="I26" s="396"/>
      <c r="J26" s="397">
        <f ca="1">IF(AND(R25&lt;&gt;" ",R25=J25),1,IF(R25&gt;J25,SUMPRODUCT(--(TEXT(ROW(INDIRECT("1:"&amp;R25-J25))+J25,"dd-mmm")&lt;&gt;"29-feb"))+1,0))</f>
        <v>0</v>
      </c>
      <c r="K26" s="398"/>
      <c r="L26" s="398"/>
      <c r="M26" s="399"/>
      <c r="N26" s="394" t="s">
        <v>23</v>
      </c>
      <c r="O26" s="395"/>
      <c r="P26" s="395"/>
      <c r="Q26" s="396"/>
      <c r="R26" s="400">
        <f>IF(J26=0,0,(N16*J26/365))</f>
        <v>0</v>
      </c>
      <c r="S26" s="401"/>
      <c r="T26" s="401"/>
      <c r="V26" s="57"/>
    </row>
    <row r="27" spans="1:22" ht="19.5" customHeight="1" hidden="1">
      <c r="A27" s="109"/>
      <c r="B27" s="60"/>
      <c r="C27" s="61"/>
      <c r="D27" s="61"/>
      <c r="E27" s="61"/>
      <c r="F27" s="370" t="s">
        <v>33</v>
      </c>
      <c r="G27" s="370"/>
      <c r="H27" s="370"/>
      <c r="I27" s="370"/>
      <c r="J27" s="371">
        <f>J18+J20+J22+J24+J26</f>
        <v>1</v>
      </c>
      <c r="K27" s="371"/>
      <c r="L27" s="371"/>
      <c r="M27" s="372"/>
      <c r="N27" s="373" t="s">
        <v>35</v>
      </c>
      <c r="O27" s="374"/>
      <c r="P27" s="374"/>
      <c r="Q27" s="375"/>
      <c r="R27" s="314">
        <f>SUM(R18+R20+R22+R24+R26)</f>
        <v>0</v>
      </c>
      <c r="S27" s="315"/>
      <c r="T27" s="316"/>
      <c r="V27" s="57"/>
    </row>
    <row r="28" spans="1:22" ht="19.5" customHeight="1" hidden="1">
      <c r="A28" s="109"/>
      <c r="B28" s="61"/>
      <c r="C28" s="61"/>
      <c r="D28" s="61"/>
      <c r="E28" s="61"/>
      <c r="F28" s="62"/>
      <c r="G28" s="62"/>
      <c r="H28" s="62"/>
      <c r="I28" s="62"/>
      <c r="J28" s="63"/>
      <c r="K28" s="63"/>
      <c r="L28" s="63"/>
      <c r="M28" s="63"/>
      <c r="N28" s="376" t="s">
        <v>35</v>
      </c>
      <c r="O28" s="377"/>
      <c r="P28" s="377"/>
      <c r="Q28" s="378"/>
      <c r="R28" s="379">
        <f>IF(AND(R27&gt;0,J27&lt;365),R27/J27*365,R27)</f>
        <v>0</v>
      </c>
      <c r="S28" s="380"/>
      <c r="T28" s="381"/>
      <c r="V28" s="57"/>
    </row>
    <row r="29" spans="1:22" ht="22.5" customHeight="1">
      <c r="A29" s="109"/>
      <c r="B29" s="322" t="s">
        <v>50</v>
      </c>
      <c r="C29" s="323"/>
      <c r="D29" s="323"/>
      <c r="E29" s="324"/>
      <c r="F29" s="325"/>
      <c r="G29" s="326"/>
      <c r="H29" s="326"/>
      <c r="I29" s="327"/>
      <c r="J29" s="343" t="s">
        <v>72</v>
      </c>
      <c r="K29" s="344"/>
      <c r="L29" s="344"/>
      <c r="M29" s="344"/>
      <c r="N29" s="344"/>
      <c r="O29" s="344"/>
      <c r="P29" s="344"/>
      <c r="Q29" s="344"/>
      <c r="R29" s="57"/>
      <c r="S29" s="57"/>
      <c r="T29" s="57"/>
      <c r="V29" s="57"/>
    </row>
    <row r="30" spans="1:22" ht="22.5" customHeight="1">
      <c r="A30" s="109"/>
      <c r="B30" s="311" t="s">
        <v>24</v>
      </c>
      <c r="C30" s="312"/>
      <c r="D30" s="312"/>
      <c r="E30" s="313"/>
      <c r="F30" s="314">
        <f>R28+F29</f>
        <v>0</v>
      </c>
      <c r="G30" s="315"/>
      <c r="H30" s="315"/>
      <c r="I30" s="316"/>
      <c r="J30" s="64"/>
      <c r="K30" s="64"/>
      <c r="L30" s="64"/>
      <c r="M30" s="64"/>
      <c r="N30" s="57"/>
      <c r="O30" s="57"/>
      <c r="P30" s="57"/>
      <c r="Q30" s="57"/>
      <c r="R30" s="57"/>
      <c r="S30" s="57"/>
      <c r="T30" s="57"/>
      <c r="V30" s="57"/>
    </row>
    <row r="31" spans="1:22" ht="19.5" customHeight="1">
      <c r="A31" s="109"/>
      <c r="B31" s="61"/>
      <c r="C31" s="61"/>
      <c r="D31" s="61"/>
      <c r="E31" s="61"/>
      <c r="F31" s="65"/>
      <c r="G31" s="65"/>
      <c r="H31" s="65"/>
      <c r="I31" s="65"/>
      <c r="J31" s="64"/>
      <c r="K31" s="64"/>
      <c r="L31" s="64"/>
      <c r="M31" s="64"/>
      <c r="N31" s="66"/>
      <c r="O31" s="66"/>
      <c r="P31" s="66"/>
      <c r="Q31" s="66"/>
      <c r="R31" s="67"/>
      <c r="S31" s="67"/>
      <c r="T31" s="67"/>
      <c r="V31" s="57"/>
    </row>
    <row r="32" spans="1:22" ht="16.5" customHeight="1">
      <c r="A32" s="109"/>
      <c r="B32" s="352" t="s">
        <v>73</v>
      </c>
      <c r="C32" s="353"/>
      <c r="D32" s="353"/>
      <c r="E32" s="353"/>
      <c r="F32" s="353"/>
      <c r="G32" s="353"/>
      <c r="H32" s="353"/>
      <c r="I32" s="353"/>
      <c r="J32" s="353"/>
      <c r="K32" s="353"/>
      <c r="L32" s="353"/>
      <c r="M32" s="353"/>
      <c r="N32" s="353"/>
      <c r="O32" s="353"/>
      <c r="P32" s="353"/>
      <c r="Q32" s="354"/>
      <c r="R32" s="67"/>
      <c r="S32" s="67"/>
      <c r="T32" s="67"/>
      <c r="V32" s="57"/>
    </row>
    <row r="33" spans="1:22" ht="16.5" customHeight="1">
      <c r="A33" s="109"/>
      <c r="B33" s="355" t="s">
        <v>16</v>
      </c>
      <c r="C33" s="356"/>
      <c r="D33" s="356"/>
      <c r="E33" s="357"/>
      <c r="F33" s="358">
        <f>IF(N33&lt;&gt;"",DATE(YEAR(N33)-1,MONTH(N33),DAY(N33)+1),"")</f>
      </c>
      <c r="G33" s="359"/>
      <c r="H33" s="359"/>
      <c r="I33" s="360"/>
      <c r="J33" s="355" t="s">
        <v>17</v>
      </c>
      <c r="K33" s="356"/>
      <c r="L33" s="356"/>
      <c r="M33" s="357"/>
      <c r="N33" s="358">
        <f>IF(N8&lt;&gt;"",DATE(YEAR(N8)-1,MONTH(N8),DAY(N8)),"")</f>
      </c>
      <c r="O33" s="359"/>
      <c r="P33" s="359"/>
      <c r="Q33" s="360"/>
      <c r="R33" s="361"/>
      <c r="S33" s="369"/>
      <c r="T33" s="369"/>
      <c r="V33" s="57"/>
    </row>
    <row r="34" spans="1:22" ht="16.5" customHeight="1">
      <c r="A34" s="109"/>
      <c r="B34" s="355" t="s">
        <v>67</v>
      </c>
      <c r="C34" s="356"/>
      <c r="D34" s="356"/>
      <c r="E34" s="356"/>
      <c r="F34" s="356"/>
      <c r="G34" s="356"/>
      <c r="H34" s="356"/>
      <c r="I34" s="356"/>
      <c r="J34" s="356"/>
      <c r="K34" s="356"/>
      <c r="L34" s="356"/>
      <c r="M34" s="356"/>
      <c r="N34" s="356"/>
      <c r="O34" s="356"/>
      <c r="P34" s="356"/>
      <c r="Q34" s="357"/>
      <c r="R34" s="7"/>
      <c r="S34" s="7"/>
      <c r="T34" s="7"/>
      <c r="V34" s="54">
        <f>IF(AND(B38&gt;0,N33&gt;0),B38-1,N33)</f>
      </c>
    </row>
    <row r="35" spans="1:22" ht="16.5" customHeight="1">
      <c r="A35" s="109"/>
      <c r="B35" s="363" t="s">
        <v>68</v>
      </c>
      <c r="C35" s="364"/>
      <c r="D35" s="364"/>
      <c r="E35" s="365"/>
      <c r="F35" s="363" t="s">
        <v>40</v>
      </c>
      <c r="G35" s="364"/>
      <c r="H35" s="364"/>
      <c r="I35" s="365"/>
      <c r="J35" s="363" t="s">
        <v>69</v>
      </c>
      <c r="K35" s="364"/>
      <c r="L35" s="364"/>
      <c r="M35" s="365"/>
      <c r="N35" s="363" t="s">
        <v>70</v>
      </c>
      <c r="O35" s="364"/>
      <c r="P35" s="364"/>
      <c r="Q35" s="365"/>
      <c r="R35" s="7"/>
      <c r="S35" s="7"/>
      <c r="T35" s="7"/>
      <c r="V35" s="56" t="str">
        <f>IF(B39&gt;0,B39-1,IF(B38&gt;0,N33," "))</f>
        <v> </v>
      </c>
    </row>
    <row r="36" spans="1:22" ht="16.5" customHeight="1">
      <c r="A36" s="109"/>
      <c r="B36" s="366"/>
      <c r="C36" s="367"/>
      <c r="D36" s="367"/>
      <c r="E36" s="368"/>
      <c r="F36" s="366"/>
      <c r="G36" s="367"/>
      <c r="H36" s="367"/>
      <c r="I36" s="368"/>
      <c r="J36" s="366"/>
      <c r="K36" s="367"/>
      <c r="L36" s="367"/>
      <c r="M36" s="368"/>
      <c r="N36" s="366"/>
      <c r="O36" s="367"/>
      <c r="P36" s="367"/>
      <c r="Q36" s="368"/>
      <c r="R36" s="7"/>
      <c r="S36" s="7"/>
      <c r="T36" s="7"/>
      <c r="V36" s="56" t="str">
        <f>IF(B40&gt;0,B40-1,IF(B39&gt;0,N33," "))</f>
        <v> </v>
      </c>
    </row>
    <row r="37" spans="1:22" ht="16.5" customHeight="1">
      <c r="A37" s="109"/>
      <c r="B37" s="349">
        <f>F33</f>
      </c>
      <c r="C37" s="350"/>
      <c r="D37" s="350"/>
      <c r="E37" s="351"/>
      <c r="F37" s="331"/>
      <c r="G37" s="332"/>
      <c r="H37" s="332"/>
      <c r="I37" s="333"/>
      <c r="J37" s="334">
        <v>365</v>
      </c>
      <c r="K37" s="335"/>
      <c r="L37" s="335"/>
      <c r="M37" s="336"/>
      <c r="N37" s="337">
        <f>F37*J37/365</f>
        <v>0</v>
      </c>
      <c r="O37" s="338"/>
      <c r="P37" s="338"/>
      <c r="Q37" s="339"/>
      <c r="R37" s="343"/>
      <c r="S37" s="344"/>
      <c r="T37" s="344"/>
      <c r="U37" s="344"/>
      <c r="V37" s="56" t="str">
        <f>IF(B41&gt;0,B41-1,IF(B40&gt;0,N33," "))</f>
        <v> </v>
      </c>
    </row>
    <row r="38" spans="1:22" ht="16.5" customHeight="1">
      <c r="A38" s="109"/>
      <c r="B38" s="328"/>
      <c r="C38" s="329"/>
      <c r="D38" s="329"/>
      <c r="E38" s="330"/>
      <c r="F38" s="331"/>
      <c r="G38" s="332"/>
      <c r="H38" s="332"/>
      <c r="I38" s="333"/>
      <c r="J38" s="334">
        <v>365</v>
      </c>
      <c r="K38" s="335"/>
      <c r="L38" s="335"/>
      <c r="M38" s="336"/>
      <c r="N38" s="337">
        <f>F38*J38/365</f>
        <v>0</v>
      </c>
      <c r="O38" s="338"/>
      <c r="P38" s="338"/>
      <c r="Q38" s="339"/>
      <c r="R38" s="343"/>
      <c r="S38" s="344"/>
      <c r="T38" s="344"/>
      <c r="U38" s="344"/>
      <c r="V38" s="56"/>
    </row>
    <row r="39" spans="1:22" ht="16.5" customHeight="1">
      <c r="A39" s="109"/>
      <c r="B39" s="328"/>
      <c r="C39" s="329"/>
      <c r="D39" s="329"/>
      <c r="E39" s="330"/>
      <c r="F39" s="331"/>
      <c r="G39" s="332"/>
      <c r="H39" s="332"/>
      <c r="I39" s="333"/>
      <c r="J39" s="334">
        <v>365</v>
      </c>
      <c r="K39" s="335"/>
      <c r="L39" s="335"/>
      <c r="M39" s="336"/>
      <c r="N39" s="337">
        <f>F39*J39/365</f>
        <v>0</v>
      </c>
      <c r="O39" s="338"/>
      <c r="P39" s="338"/>
      <c r="Q39" s="339"/>
      <c r="R39" s="68"/>
      <c r="S39" s="69"/>
      <c r="T39" s="69"/>
      <c r="V39" s="56">
        <f>IF(B41&gt;0,N33,"")</f>
      </c>
    </row>
    <row r="40" spans="1:22" ht="16.5" customHeight="1">
      <c r="A40" s="109"/>
      <c r="B40" s="328"/>
      <c r="C40" s="329"/>
      <c r="D40" s="329"/>
      <c r="E40" s="330"/>
      <c r="F40" s="331"/>
      <c r="G40" s="332"/>
      <c r="H40" s="332"/>
      <c r="I40" s="333"/>
      <c r="J40" s="340">
        <v>365</v>
      </c>
      <c r="K40" s="341"/>
      <c r="L40" s="341"/>
      <c r="M40" s="342"/>
      <c r="N40" s="337">
        <f>F40*J40/365</f>
        <v>0</v>
      </c>
      <c r="O40" s="338"/>
      <c r="P40" s="338"/>
      <c r="Q40" s="339"/>
      <c r="R40" s="68"/>
      <c r="S40" s="69"/>
      <c r="T40" s="69"/>
      <c r="V40" s="57"/>
    </row>
    <row r="41" spans="1:22" ht="16.5" customHeight="1">
      <c r="A41" s="109"/>
      <c r="B41" s="328"/>
      <c r="C41" s="329"/>
      <c r="D41" s="329"/>
      <c r="E41" s="330"/>
      <c r="F41" s="331"/>
      <c r="G41" s="332"/>
      <c r="H41" s="332"/>
      <c r="I41" s="333"/>
      <c r="J41" s="340">
        <v>365</v>
      </c>
      <c r="K41" s="341"/>
      <c r="L41" s="341"/>
      <c r="M41" s="342"/>
      <c r="N41" s="337">
        <f>F41*J41/365</f>
        <v>0</v>
      </c>
      <c r="O41" s="338"/>
      <c r="P41" s="338"/>
      <c r="Q41" s="339"/>
      <c r="R41" s="68"/>
      <c r="S41" s="69"/>
      <c r="T41" s="69"/>
      <c r="V41" s="57"/>
    </row>
    <row r="42" spans="1:22" ht="19.5" customHeight="1" hidden="1" thickTop="1">
      <c r="A42" s="109"/>
      <c r="B42" s="345" t="s">
        <v>26</v>
      </c>
      <c r="C42" s="156"/>
      <c r="D42" s="156"/>
      <c r="E42" s="156"/>
      <c r="F42" s="71" t="s">
        <v>27</v>
      </c>
      <c r="G42" s="71"/>
      <c r="H42" s="71"/>
      <c r="I42" s="71"/>
      <c r="J42" s="72" t="str">
        <f>IF(F33&lt;&gt;"",F33," ")</f>
        <v> </v>
      </c>
      <c r="K42" s="72"/>
      <c r="L42" s="72"/>
      <c r="M42" s="72"/>
      <c r="N42" s="71" t="s">
        <v>28</v>
      </c>
      <c r="O42" s="71"/>
      <c r="P42" s="71"/>
      <c r="Q42" s="71"/>
      <c r="R42" s="72">
        <f>V34</f>
      </c>
      <c r="S42" s="58"/>
      <c r="T42" s="58"/>
      <c r="V42" s="57"/>
    </row>
    <row r="43" spans="1:22" ht="19.5" customHeight="1" hidden="1" thickBot="1">
      <c r="A43" s="109"/>
      <c r="B43" s="346"/>
      <c r="C43" s="73"/>
      <c r="D43" s="73"/>
      <c r="E43" s="73"/>
      <c r="F43" s="74" t="s">
        <v>22</v>
      </c>
      <c r="G43" s="74"/>
      <c r="H43" s="74"/>
      <c r="I43" s="74"/>
      <c r="J43" s="75">
        <f ca="1">IF(AND(R42&lt;&gt;" ",R42=J42),1,IF(R42&gt;J42,SUMPRODUCT(--(TEXT(ROW(INDIRECT("1:"&amp;R42-J42))+J42,"dd-mmm")&lt;&gt;"29-feb"))+1,0))</f>
        <v>0</v>
      </c>
      <c r="K43" s="75"/>
      <c r="L43" s="75"/>
      <c r="M43" s="75"/>
      <c r="N43" s="74" t="s">
        <v>23</v>
      </c>
      <c r="O43" s="157"/>
      <c r="P43" s="157"/>
      <c r="Q43" s="157"/>
      <c r="R43" s="77">
        <f>(N37*J43/365)</f>
        <v>0</v>
      </c>
      <c r="S43" s="59"/>
      <c r="T43" s="59"/>
      <c r="V43" s="57"/>
    </row>
    <row r="44" spans="1:22" ht="19.5" customHeight="1" hidden="1" thickTop="1">
      <c r="A44" s="109"/>
      <c r="B44" s="347" t="s">
        <v>29</v>
      </c>
      <c r="C44" s="158"/>
      <c r="D44" s="158"/>
      <c r="E44" s="158"/>
      <c r="F44" s="79" t="s">
        <v>27</v>
      </c>
      <c r="G44" s="79"/>
      <c r="H44" s="79"/>
      <c r="I44" s="79"/>
      <c r="J44" s="72" t="str">
        <f>IF(B38&gt;B37,B38," ")</f>
        <v> </v>
      </c>
      <c r="K44" s="72"/>
      <c r="L44" s="72"/>
      <c r="M44" s="72"/>
      <c r="N44" s="79" t="s">
        <v>28</v>
      </c>
      <c r="O44" s="79"/>
      <c r="P44" s="79"/>
      <c r="Q44" s="79"/>
      <c r="R44" s="72" t="str">
        <f>IF(V35&gt;V34,V35," ")</f>
        <v> </v>
      </c>
      <c r="S44" s="58"/>
      <c r="T44" s="58"/>
      <c r="V44" s="57"/>
    </row>
    <row r="45" spans="1:22" ht="19.5" customHeight="1" hidden="1" thickBot="1">
      <c r="A45" s="109"/>
      <c r="B45" s="348"/>
      <c r="C45" s="80"/>
      <c r="D45" s="80"/>
      <c r="E45" s="80"/>
      <c r="F45" s="81" t="s">
        <v>22</v>
      </c>
      <c r="G45" s="81"/>
      <c r="H45" s="81"/>
      <c r="I45" s="81"/>
      <c r="J45" s="75">
        <f ca="1">IF(AND(R44&lt;&gt;" ",R44=J44),1,IF(R44&gt;J44,SUMPRODUCT(--(TEXT(ROW(INDIRECT("1:"&amp;R44-J44))+J44,"dd-mmm")&lt;&gt;"29-feb"))+1,0))</f>
        <v>0</v>
      </c>
      <c r="K45" s="75"/>
      <c r="L45" s="75"/>
      <c r="M45" s="75"/>
      <c r="N45" s="81" t="s">
        <v>23</v>
      </c>
      <c r="O45" s="159"/>
      <c r="P45" s="159"/>
      <c r="Q45" s="159"/>
      <c r="R45" s="77">
        <f>IF(J45=" ","0.00",(N38*J45/365))</f>
        <v>0</v>
      </c>
      <c r="S45" s="59"/>
      <c r="T45" s="59"/>
      <c r="V45" s="57"/>
    </row>
    <row r="46" spans="1:22" ht="19.5" customHeight="1" hidden="1" thickTop="1">
      <c r="A46" s="109"/>
      <c r="B46" s="317" t="s">
        <v>30</v>
      </c>
      <c r="C46" s="160"/>
      <c r="D46" s="160"/>
      <c r="E46" s="160"/>
      <c r="F46" s="71" t="s">
        <v>27</v>
      </c>
      <c r="G46" s="71"/>
      <c r="H46" s="71"/>
      <c r="I46" s="71"/>
      <c r="J46" s="72" t="str">
        <f>IF(B39&gt;B38,B39," ")</f>
        <v> </v>
      </c>
      <c r="K46" s="72"/>
      <c r="L46" s="72"/>
      <c r="M46" s="72"/>
      <c r="N46" s="71" t="s">
        <v>28</v>
      </c>
      <c r="O46" s="71"/>
      <c r="P46" s="71"/>
      <c r="Q46" s="71"/>
      <c r="R46" s="72" t="str">
        <f>IF(V36&gt;V35,V36," ")</f>
        <v> </v>
      </c>
      <c r="S46" s="58"/>
      <c r="T46" s="58"/>
      <c r="V46" s="57"/>
    </row>
    <row r="47" spans="1:22" ht="19.5" customHeight="1" hidden="1" thickBot="1">
      <c r="A47" s="109"/>
      <c r="B47" s="318"/>
      <c r="C47" s="84"/>
      <c r="D47" s="84"/>
      <c r="E47" s="84"/>
      <c r="F47" s="74" t="s">
        <v>22</v>
      </c>
      <c r="G47" s="74"/>
      <c r="H47" s="74"/>
      <c r="I47" s="74"/>
      <c r="J47" s="75">
        <f ca="1">IF(AND(R46&lt;&gt;" ",R46=J46),1,IF(R46&gt;J46,SUMPRODUCT(--(TEXT(ROW(INDIRECT("1:"&amp;R46-J46))+J46,"dd-mmm")&lt;&gt;"29-feb"))+1,0))</f>
        <v>0</v>
      </c>
      <c r="K47" s="75"/>
      <c r="L47" s="75"/>
      <c r="M47" s="75"/>
      <c r="N47" s="74" t="s">
        <v>23</v>
      </c>
      <c r="O47" s="157"/>
      <c r="P47" s="157"/>
      <c r="Q47" s="157"/>
      <c r="R47" s="77">
        <f>IF(J47=" ","0.00",(N39*J47/365))</f>
        <v>0</v>
      </c>
      <c r="S47" s="59"/>
      <c r="T47" s="59"/>
      <c r="V47" s="57"/>
    </row>
    <row r="48" spans="1:22" ht="19.5" customHeight="1" hidden="1" thickTop="1">
      <c r="A48" s="109"/>
      <c r="B48" s="319" t="s">
        <v>31</v>
      </c>
      <c r="C48" s="161"/>
      <c r="D48" s="161"/>
      <c r="E48" s="161"/>
      <c r="F48" s="79" t="s">
        <v>27</v>
      </c>
      <c r="G48" s="79"/>
      <c r="H48" s="79"/>
      <c r="I48" s="79"/>
      <c r="J48" s="72" t="str">
        <f>IF(B40&gt;B39,B40," ")</f>
        <v> </v>
      </c>
      <c r="K48" s="72"/>
      <c r="L48" s="72"/>
      <c r="M48" s="72"/>
      <c r="N48" s="79" t="s">
        <v>28</v>
      </c>
      <c r="O48" s="79"/>
      <c r="P48" s="79"/>
      <c r="Q48" s="79"/>
      <c r="R48" s="72" t="str">
        <f>IF(V37&gt;V36,V37," ")</f>
        <v> </v>
      </c>
      <c r="S48" s="58"/>
      <c r="T48" s="58"/>
      <c r="V48" s="57"/>
    </row>
    <row r="49" spans="1:22" ht="19.5" customHeight="1" hidden="1" thickBot="1">
      <c r="A49" s="109"/>
      <c r="B49" s="320"/>
      <c r="C49" s="86"/>
      <c r="D49" s="86"/>
      <c r="E49" s="86"/>
      <c r="F49" s="81" t="s">
        <v>22</v>
      </c>
      <c r="G49" s="81"/>
      <c r="H49" s="81"/>
      <c r="I49" s="81"/>
      <c r="J49" s="75">
        <f ca="1">IF(AND(R48&lt;&gt;" ",R48=J48),1,IF(R48&gt;J48,SUMPRODUCT(--(TEXT(ROW(INDIRECT("1:"&amp;R48-J48))+J48,"dd-mmm")&lt;&gt;"29-feb"))+1,0))</f>
        <v>0</v>
      </c>
      <c r="K49" s="75"/>
      <c r="L49" s="75"/>
      <c r="M49" s="75"/>
      <c r="N49" s="81" t="s">
        <v>23</v>
      </c>
      <c r="O49" s="159"/>
      <c r="P49" s="159"/>
      <c r="Q49" s="159"/>
      <c r="R49" s="77">
        <f>IF(J49=0,0,(N40*J49/365))</f>
        <v>0</v>
      </c>
      <c r="S49" s="59"/>
      <c r="T49" s="59"/>
      <c r="V49" s="57"/>
    </row>
    <row r="50" spans="1:22" ht="19.5" customHeight="1" hidden="1" thickTop="1">
      <c r="A50" s="109"/>
      <c r="B50" s="317" t="s">
        <v>32</v>
      </c>
      <c r="C50" s="160"/>
      <c r="D50" s="160"/>
      <c r="E50" s="160"/>
      <c r="F50" s="71" t="s">
        <v>27</v>
      </c>
      <c r="G50" s="71"/>
      <c r="H50" s="71"/>
      <c r="I50" s="71"/>
      <c r="J50" s="72" t="str">
        <f>IF(B41&gt;B40,B41," ")</f>
        <v> </v>
      </c>
      <c r="K50" s="72"/>
      <c r="L50" s="72"/>
      <c r="M50" s="72"/>
      <c r="N50" s="71" t="s">
        <v>28</v>
      </c>
      <c r="O50" s="71"/>
      <c r="P50" s="71"/>
      <c r="Q50" s="71"/>
      <c r="R50" s="72" t="str">
        <f>IF(V39&gt;V37,V39," ")</f>
        <v> </v>
      </c>
      <c r="S50" s="58"/>
      <c r="T50" s="58"/>
      <c r="V50" s="57"/>
    </row>
    <row r="51" spans="1:22" ht="19.5" customHeight="1" hidden="1" thickBot="1">
      <c r="A51" s="109"/>
      <c r="B51" s="321"/>
      <c r="C51" s="87"/>
      <c r="D51" s="87"/>
      <c r="E51" s="87"/>
      <c r="F51" s="88" t="s">
        <v>22</v>
      </c>
      <c r="G51" s="88"/>
      <c r="H51" s="88"/>
      <c r="I51" s="88"/>
      <c r="J51" s="75">
        <f ca="1">IF(AND(R50&lt;&gt;" ",R50=J50),1,IF(R50&gt;J50,SUMPRODUCT(--(TEXT(ROW(INDIRECT("1:"&amp;R50-J50))+J50,"dd-mmm")&lt;&gt;"29-feb"))+1,0))</f>
        <v>0</v>
      </c>
      <c r="K51" s="89"/>
      <c r="L51" s="89"/>
      <c r="M51" s="89"/>
      <c r="N51" s="88" t="s">
        <v>23</v>
      </c>
      <c r="O51" s="90"/>
      <c r="P51" s="90"/>
      <c r="Q51" s="90"/>
      <c r="R51" s="91">
        <f>IF(J51=0,0,(N41*J51/365))</f>
        <v>0</v>
      </c>
      <c r="S51" s="59"/>
      <c r="T51" s="59"/>
      <c r="V51" s="57"/>
    </row>
    <row r="52" spans="1:22" ht="19.5" customHeight="1" hidden="1" thickTop="1">
      <c r="A52" s="109"/>
      <c r="B52" s="60"/>
      <c r="C52" s="61"/>
      <c r="D52" s="61"/>
      <c r="E52" s="61"/>
      <c r="F52" s="92" t="s">
        <v>33</v>
      </c>
      <c r="G52" s="92"/>
      <c r="H52" s="92"/>
      <c r="I52" s="92"/>
      <c r="J52" s="93">
        <f>J43+J45+J47+J49+J51</f>
        <v>0</v>
      </c>
      <c r="K52" s="93"/>
      <c r="L52" s="93"/>
      <c r="M52" s="93"/>
      <c r="N52" s="94" t="s">
        <v>35</v>
      </c>
      <c r="O52" s="94"/>
      <c r="P52" s="94"/>
      <c r="Q52" s="94"/>
      <c r="R52" s="95">
        <f>SUM(R43+R45+R47+R49+R51)</f>
        <v>0</v>
      </c>
      <c r="S52" s="96"/>
      <c r="T52" s="96"/>
      <c r="V52" s="57"/>
    </row>
    <row r="53" spans="1:22" ht="19.5" customHeight="1" hidden="1">
      <c r="A53" s="109"/>
      <c r="B53" s="61"/>
      <c r="C53" s="61"/>
      <c r="D53" s="61"/>
      <c r="E53" s="61"/>
      <c r="F53" s="62"/>
      <c r="G53" s="62"/>
      <c r="H53" s="62"/>
      <c r="I53" s="62"/>
      <c r="J53" s="63"/>
      <c r="K53" s="63"/>
      <c r="L53" s="63"/>
      <c r="M53" s="63"/>
      <c r="N53" s="97" t="s">
        <v>35</v>
      </c>
      <c r="O53" s="97"/>
      <c r="P53" s="97"/>
      <c r="Q53" s="97"/>
      <c r="R53" s="98">
        <f>IF(AND(R52&gt;0,J52&lt;365),R52/J52*365,R52)</f>
        <v>0</v>
      </c>
      <c r="S53" s="99"/>
      <c r="T53" s="99"/>
      <c r="V53" s="57"/>
    </row>
    <row r="54" spans="1:22" ht="16.5" customHeight="1">
      <c r="A54" s="109"/>
      <c r="B54" s="322" t="s">
        <v>50</v>
      </c>
      <c r="C54" s="323"/>
      <c r="D54" s="323"/>
      <c r="E54" s="324"/>
      <c r="F54" s="325">
        <v>0</v>
      </c>
      <c r="G54" s="326"/>
      <c r="H54" s="326"/>
      <c r="I54" s="327"/>
      <c r="J54" s="343"/>
      <c r="K54" s="344"/>
      <c r="L54" s="344"/>
      <c r="M54" s="344"/>
      <c r="N54" s="344"/>
      <c r="O54" s="344"/>
      <c r="P54" s="344"/>
      <c r="Q54" s="344"/>
      <c r="R54" s="57"/>
      <c r="S54" s="57"/>
      <c r="T54" s="57"/>
      <c r="V54" s="57"/>
    </row>
    <row r="55" spans="1:22" ht="16.5" customHeight="1">
      <c r="A55" s="109"/>
      <c r="B55" s="311" t="s">
        <v>24</v>
      </c>
      <c r="C55" s="312"/>
      <c r="D55" s="312"/>
      <c r="E55" s="313"/>
      <c r="F55" s="314">
        <f>R53+F54</f>
        <v>0</v>
      </c>
      <c r="G55" s="315"/>
      <c r="H55" s="315"/>
      <c r="I55" s="316"/>
      <c r="J55" s="64"/>
      <c r="K55" s="64"/>
      <c r="L55" s="64"/>
      <c r="M55" s="64"/>
      <c r="N55" s="57"/>
      <c r="O55" s="57"/>
      <c r="P55" s="57"/>
      <c r="Q55" s="57"/>
      <c r="R55" s="57"/>
      <c r="S55" s="57"/>
      <c r="T55" s="57"/>
      <c r="V55" s="57"/>
    </row>
    <row r="56" spans="1:22" ht="19.5" customHeight="1">
      <c r="A56" s="109"/>
      <c r="B56" s="7"/>
      <c r="C56" s="7"/>
      <c r="D56" s="7"/>
      <c r="E56" s="7"/>
      <c r="F56" s="7"/>
      <c r="G56" s="7"/>
      <c r="H56" s="7"/>
      <c r="I56" s="7"/>
      <c r="J56" s="7"/>
      <c r="K56" s="7"/>
      <c r="L56" s="7"/>
      <c r="M56" s="7"/>
      <c r="N56" s="7"/>
      <c r="O56" s="7"/>
      <c r="P56" s="7"/>
      <c r="Q56" s="7"/>
      <c r="R56" s="7"/>
      <c r="S56" s="7"/>
      <c r="T56" s="7"/>
      <c r="V56" s="57"/>
    </row>
    <row r="57" spans="1:22" ht="16.5" customHeight="1">
      <c r="A57" s="109"/>
      <c r="B57" s="352" t="s">
        <v>74</v>
      </c>
      <c r="C57" s="353"/>
      <c r="D57" s="353"/>
      <c r="E57" s="353"/>
      <c r="F57" s="353"/>
      <c r="G57" s="353"/>
      <c r="H57" s="353"/>
      <c r="I57" s="353"/>
      <c r="J57" s="353"/>
      <c r="K57" s="353"/>
      <c r="L57" s="353"/>
      <c r="M57" s="353"/>
      <c r="N57" s="353"/>
      <c r="O57" s="353"/>
      <c r="P57" s="353"/>
      <c r="Q57" s="354"/>
      <c r="R57" s="67"/>
      <c r="S57" s="67"/>
      <c r="T57" s="67"/>
      <c r="V57" s="57"/>
    </row>
    <row r="58" spans="1:22" ht="16.5" customHeight="1">
      <c r="A58" s="109"/>
      <c r="B58" s="355" t="s">
        <v>16</v>
      </c>
      <c r="C58" s="356"/>
      <c r="D58" s="356"/>
      <c r="E58" s="357"/>
      <c r="F58" s="358">
        <f>IF(N58&lt;&gt;"",DATE(YEAR(N58)-1,MONTH(N58),DAY(N58)+1),"")</f>
      </c>
      <c r="G58" s="359"/>
      <c r="H58" s="359"/>
      <c r="I58" s="360"/>
      <c r="J58" s="355" t="s">
        <v>17</v>
      </c>
      <c r="K58" s="356"/>
      <c r="L58" s="356"/>
      <c r="M58" s="357"/>
      <c r="N58" s="358">
        <f>IF(N8&lt;&gt;"",DATE(YEAR(N8)-2,MONTH(N8),DAY(N8)),"")</f>
      </c>
      <c r="O58" s="359"/>
      <c r="P58" s="359"/>
      <c r="Q58" s="360"/>
      <c r="R58" s="361"/>
      <c r="S58" s="362"/>
      <c r="T58" s="362"/>
      <c r="V58" s="57"/>
    </row>
    <row r="59" spans="1:22" ht="16.5" customHeight="1">
      <c r="A59" s="109"/>
      <c r="B59" s="355" t="s">
        <v>67</v>
      </c>
      <c r="C59" s="356"/>
      <c r="D59" s="356"/>
      <c r="E59" s="356"/>
      <c r="F59" s="356"/>
      <c r="G59" s="356"/>
      <c r="H59" s="356"/>
      <c r="I59" s="356"/>
      <c r="J59" s="356"/>
      <c r="K59" s="356"/>
      <c r="L59" s="356"/>
      <c r="M59" s="356"/>
      <c r="N59" s="356"/>
      <c r="O59" s="356"/>
      <c r="P59" s="356"/>
      <c r="Q59" s="357"/>
      <c r="R59" s="7"/>
      <c r="S59" s="7"/>
      <c r="T59" s="7"/>
      <c r="V59" s="54">
        <f>IF(B63&gt;0,B63-1,N58)</f>
      </c>
    </row>
    <row r="60" spans="1:22" ht="16.5" customHeight="1">
      <c r="A60" s="109"/>
      <c r="B60" s="363" t="s">
        <v>68</v>
      </c>
      <c r="C60" s="364"/>
      <c r="D60" s="364"/>
      <c r="E60" s="365"/>
      <c r="F60" s="363" t="s">
        <v>40</v>
      </c>
      <c r="G60" s="364"/>
      <c r="H60" s="364"/>
      <c r="I60" s="365"/>
      <c r="J60" s="363" t="s">
        <v>69</v>
      </c>
      <c r="K60" s="364"/>
      <c r="L60" s="364"/>
      <c r="M60" s="365"/>
      <c r="N60" s="363" t="s">
        <v>70</v>
      </c>
      <c r="O60" s="364"/>
      <c r="P60" s="364"/>
      <c r="Q60" s="365"/>
      <c r="R60" s="7"/>
      <c r="S60" s="7"/>
      <c r="T60" s="7"/>
      <c r="V60" s="56" t="str">
        <f>IF(B64&gt;0,B64-1,IF(B63&gt;0,N58," "))</f>
        <v> </v>
      </c>
    </row>
    <row r="61" spans="1:22" ht="16.5" customHeight="1">
      <c r="A61" s="109"/>
      <c r="B61" s="366"/>
      <c r="C61" s="367"/>
      <c r="D61" s="367"/>
      <c r="E61" s="368"/>
      <c r="F61" s="366"/>
      <c r="G61" s="367"/>
      <c r="H61" s="367"/>
      <c r="I61" s="368"/>
      <c r="J61" s="366"/>
      <c r="K61" s="367"/>
      <c r="L61" s="367"/>
      <c r="M61" s="368"/>
      <c r="N61" s="366"/>
      <c r="O61" s="367"/>
      <c r="P61" s="367"/>
      <c r="Q61" s="368"/>
      <c r="R61" s="7"/>
      <c r="S61" s="7"/>
      <c r="T61" s="7"/>
      <c r="V61" s="56" t="str">
        <f>IF(B65&gt;0,B65-1,IF(B64&gt;0,N58," "))</f>
        <v> </v>
      </c>
    </row>
    <row r="62" spans="1:22" ht="16.5" customHeight="1">
      <c r="A62" s="109"/>
      <c r="B62" s="349">
        <f>F58</f>
      </c>
      <c r="C62" s="350"/>
      <c r="D62" s="350"/>
      <c r="E62" s="351"/>
      <c r="F62" s="331"/>
      <c r="G62" s="332"/>
      <c r="H62" s="332"/>
      <c r="I62" s="333"/>
      <c r="J62" s="334">
        <v>365</v>
      </c>
      <c r="K62" s="335"/>
      <c r="L62" s="335"/>
      <c r="M62" s="336"/>
      <c r="N62" s="337">
        <f>F62*J62/365</f>
        <v>0</v>
      </c>
      <c r="O62" s="338"/>
      <c r="P62" s="338"/>
      <c r="Q62" s="339"/>
      <c r="R62" s="343"/>
      <c r="S62" s="344"/>
      <c r="T62" s="344"/>
      <c r="U62" s="344"/>
      <c r="V62" s="56" t="str">
        <f>IF(B66&gt;0,B66-1,IF(B65&gt;0,N58," "))</f>
        <v> </v>
      </c>
    </row>
    <row r="63" spans="1:22" ht="16.5" customHeight="1">
      <c r="A63" s="109"/>
      <c r="B63" s="328"/>
      <c r="C63" s="329"/>
      <c r="D63" s="329"/>
      <c r="E63" s="330"/>
      <c r="F63" s="331"/>
      <c r="G63" s="332"/>
      <c r="H63" s="332"/>
      <c r="I63" s="333"/>
      <c r="J63" s="334">
        <v>365</v>
      </c>
      <c r="K63" s="335"/>
      <c r="L63" s="335"/>
      <c r="M63" s="336"/>
      <c r="N63" s="337">
        <f>F63*J63/365</f>
        <v>0</v>
      </c>
      <c r="O63" s="338"/>
      <c r="P63" s="338"/>
      <c r="Q63" s="339"/>
      <c r="R63" s="343"/>
      <c r="S63" s="344"/>
      <c r="T63" s="344"/>
      <c r="U63" s="344"/>
      <c r="V63" s="56"/>
    </row>
    <row r="64" spans="1:22" ht="16.5" customHeight="1">
      <c r="A64" s="109"/>
      <c r="B64" s="328"/>
      <c r="C64" s="329"/>
      <c r="D64" s="329"/>
      <c r="E64" s="330"/>
      <c r="F64" s="331"/>
      <c r="G64" s="332"/>
      <c r="H64" s="332"/>
      <c r="I64" s="333"/>
      <c r="J64" s="334">
        <v>365</v>
      </c>
      <c r="K64" s="335"/>
      <c r="L64" s="335"/>
      <c r="M64" s="336"/>
      <c r="N64" s="337">
        <f>F64*J64/365</f>
        <v>0</v>
      </c>
      <c r="O64" s="338"/>
      <c r="P64" s="338"/>
      <c r="Q64" s="339"/>
      <c r="R64" s="68"/>
      <c r="S64" s="69"/>
      <c r="T64" s="69"/>
      <c r="U64" s="57"/>
      <c r="V64" s="56">
        <f>IF(B66&gt;0,N58,"")</f>
      </c>
    </row>
    <row r="65" spans="1:22" ht="16.5" customHeight="1">
      <c r="A65" s="109"/>
      <c r="B65" s="328"/>
      <c r="C65" s="329"/>
      <c r="D65" s="329"/>
      <c r="E65" s="330"/>
      <c r="F65" s="331"/>
      <c r="G65" s="332"/>
      <c r="H65" s="332"/>
      <c r="I65" s="333"/>
      <c r="J65" s="340">
        <v>365</v>
      </c>
      <c r="K65" s="341"/>
      <c r="L65" s="341"/>
      <c r="M65" s="342"/>
      <c r="N65" s="337">
        <f>F65*J65/365</f>
        <v>0</v>
      </c>
      <c r="O65" s="338"/>
      <c r="P65" s="338"/>
      <c r="Q65" s="339"/>
      <c r="R65" s="68"/>
      <c r="S65" s="69"/>
      <c r="T65" s="69"/>
      <c r="U65" s="57"/>
      <c r="V65" s="57"/>
    </row>
    <row r="66" spans="1:21" ht="16.5" customHeight="1">
      <c r="A66" s="109"/>
      <c r="B66" s="328"/>
      <c r="C66" s="329"/>
      <c r="D66" s="329"/>
      <c r="E66" s="330"/>
      <c r="F66" s="331"/>
      <c r="G66" s="332"/>
      <c r="H66" s="332"/>
      <c r="I66" s="333"/>
      <c r="J66" s="340">
        <v>365</v>
      </c>
      <c r="K66" s="341"/>
      <c r="L66" s="341"/>
      <c r="M66" s="342"/>
      <c r="N66" s="337">
        <f>F66*J66/365</f>
        <v>0</v>
      </c>
      <c r="O66" s="338"/>
      <c r="P66" s="338"/>
      <c r="Q66" s="339"/>
      <c r="R66" s="68"/>
      <c r="S66" s="69"/>
      <c r="T66" s="69"/>
      <c r="U66" s="57"/>
    </row>
    <row r="67" spans="1:21" ht="19.5" customHeight="1" hidden="1" thickTop="1">
      <c r="A67" s="109"/>
      <c r="B67" s="345" t="s">
        <v>26</v>
      </c>
      <c r="C67" s="156"/>
      <c r="D67" s="156"/>
      <c r="E67" s="156"/>
      <c r="F67" s="71" t="s">
        <v>27</v>
      </c>
      <c r="G67" s="71"/>
      <c r="H67" s="71"/>
      <c r="I67" s="71"/>
      <c r="J67" s="72" t="str">
        <f>IF(F58&lt;&gt;"",F58," ")</f>
        <v> </v>
      </c>
      <c r="K67" s="72"/>
      <c r="L67" s="72"/>
      <c r="M67" s="72"/>
      <c r="N67" s="71" t="s">
        <v>28</v>
      </c>
      <c r="O67" s="71"/>
      <c r="P67" s="71"/>
      <c r="Q67" s="71"/>
      <c r="R67" s="72">
        <f>V59</f>
      </c>
      <c r="S67" s="58"/>
      <c r="T67" s="58"/>
      <c r="U67" s="57"/>
    </row>
    <row r="68" spans="1:21" ht="19.5" customHeight="1" hidden="1" thickBot="1">
      <c r="A68" s="109"/>
      <c r="B68" s="346"/>
      <c r="C68" s="73"/>
      <c r="D68" s="73"/>
      <c r="E68" s="73"/>
      <c r="F68" s="74" t="s">
        <v>22</v>
      </c>
      <c r="G68" s="74"/>
      <c r="H68" s="74"/>
      <c r="I68" s="74"/>
      <c r="J68" s="75">
        <f ca="1">IF(AND(R67&lt;&gt;" ",R67=J67),1,IF(R67&gt;J67,SUMPRODUCT(--(TEXT(ROW(INDIRECT("1:"&amp;R67-J67))+J67,"dd-mmm")&lt;&gt;"29-feb"))+1,0))</f>
        <v>0</v>
      </c>
      <c r="K68" s="75"/>
      <c r="L68" s="75"/>
      <c r="M68" s="75"/>
      <c r="N68" s="74" t="s">
        <v>23</v>
      </c>
      <c r="O68" s="157"/>
      <c r="P68" s="157"/>
      <c r="Q68" s="157"/>
      <c r="R68" s="77">
        <f>(N62*J68/365)</f>
        <v>0</v>
      </c>
      <c r="S68" s="59"/>
      <c r="T68" s="59"/>
      <c r="U68" s="57"/>
    </row>
    <row r="69" spans="1:21" ht="19.5" customHeight="1" hidden="1" thickTop="1">
      <c r="A69" s="109"/>
      <c r="B69" s="347" t="s">
        <v>29</v>
      </c>
      <c r="C69" s="158"/>
      <c r="D69" s="158"/>
      <c r="E69" s="158"/>
      <c r="F69" s="79" t="s">
        <v>27</v>
      </c>
      <c r="G69" s="79"/>
      <c r="H69" s="79"/>
      <c r="I69" s="79"/>
      <c r="J69" s="72" t="str">
        <f>IF(B63&gt;B62,B63," ")</f>
        <v> </v>
      </c>
      <c r="K69" s="72"/>
      <c r="L69" s="72"/>
      <c r="M69" s="72"/>
      <c r="N69" s="79" t="s">
        <v>28</v>
      </c>
      <c r="O69" s="79"/>
      <c r="P69" s="79"/>
      <c r="Q69" s="79"/>
      <c r="R69" s="72" t="str">
        <f>IF(V60&gt;V59,V60," ")</f>
        <v> </v>
      </c>
      <c r="S69" s="58"/>
      <c r="T69" s="58"/>
      <c r="U69" s="57"/>
    </row>
    <row r="70" spans="1:21" ht="19.5" customHeight="1" hidden="1" thickBot="1">
      <c r="A70" s="109"/>
      <c r="B70" s="348"/>
      <c r="C70" s="80"/>
      <c r="D70" s="80"/>
      <c r="E70" s="80"/>
      <c r="F70" s="81" t="s">
        <v>22</v>
      </c>
      <c r="G70" s="81"/>
      <c r="H70" s="81"/>
      <c r="I70" s="81"/>
      <c r="J70" s="75">
        <f ca="1">IF(AND(R69&lt;&gt;" ",R69=J69),1,IF(R69&gt;J69,SUMPRODUCT(--(TEXT(ROW(INDIRECT("1:"&amp;R69-J69))+J69,"dd-mmm")&lt;&gt;"29-feb"))+1,0))</f>
        <v>0</v>
      </c>
      <c r="K70" s="75"/>
      <c r="L70" s="75"/>
      <c r="M70" s="75"/>
      <c r="N70" s="81" t="s">
        <v>23</v>
      </c>
      <c r="O70" s="159"/>
      <c r="P70" s="159"/>
      <c r="Q70" s="159"/>
      <c r="R70" s="77">
        <f>IF(J70=" ","0.00",(N63*J70/365))</f>
        <v>0</v>
      </c>
      <c r="S70" s="59"/>
      <c r="T70" s="59"/>
      <c r="U70" s="57"/>
    </row>
    <row r="71" spans="1:21" ht="19.5" customHeight="1" hidden="1" thickTop="1">
      <c r="A71" s="109"/>
      <c r="B71" s="317" t="s">
        <v>30</v>
      </c>
      <c r="C71" s="160"/>
      <c r="D71" s="160"/>
      <c r="E71" s="160"/>
      <c r="F71" s="71" t="s">
        <v>27</v>
      </c>
      <c r="G71" s="71"/>
      <c r="H71" s="71"/>
      <c r="I71" s="71"/>
      <c r="J71" s="72" t="str">
        <f>IF(B64&gt;B63,B64," ")</f>
        <v> </v>
      </c>
      <c r="K71" s="72"/>
      <c r="L71" s="72"/>
      <c r="M71" s="72"/>
      <c r="N71" s="71" t="s">
        <v>28</v>
      </c>
      <c r="O71" s="71"/>
      <c r="P71" s="71"/>
      <c r="Q71" s="71"/>
      <c r="R71" s="72" t="str">
        <f>IF(V61&gt;V60,V61," ")</f>
        <v> </v>
      </c>
      <c r="S71" s="58"/>
      <c r="T71" s="58"/>
      <c r="U71" s="57"/>
    </row>
    <row r="72" spans="1:21" ht="19.5" customHeight="1" hidden="1" thickBot="1">
      <c r="A72" s="109"/>
      <c r="B72" s="318"/>
      <c r="C72" s="84"/>
      <c r="D72" s="84"/>
      <c r="E72" s="84"/>
      <c r="F72" s="74" t="s">
        <v>22</v>
      </c>
      <c r="G72" s="74"/>
      <c r="H72" s="74"/>
      <c r="I72" s="74"/>
      <c r="J72" s="75">
        <f ca="1">IF(AND(R71&lt;&gt;" ",R71=J71),1,IF(R71&gt;J71,SUMPRODUCT(--(TEXT(ROW(INDIRECT("1:"&amp;R71-J71))+J71,"dd-mmm")&lt;&gt;"29-feb"))+1,0))</f>
        <v>0</v>
      </c>
      <c r="K72" s="75"/>
      <c r="L72" s="75"/>
      <c r="M72" s="75"/>
      <c r="N72" s="74" t="s">
        <v>23</v>
      </c>
      <c r="O72" s="157"/>
      <c r="P72" s="157"/>
      <c r="Q72" s="157"/>
      <c r="R72" s="77">
        <f>IF(J72=" ","0.00",(N64*J72/365))</f>
        <v>0</v>
      </c>
      <c r="S72" s="59"/>
      <c r="T72" s="59"/>
      <c r="U72" s="57"/>
    </row>
    <row r="73" spans="1:21" ht="19.5" customHeight="1" hidden="1" thickTop="1">
      <c r="A73" s="109"/>
      <c r="B73" s="319" t="s">
        <v>31</v>
      </c>
      <c r="C73" s="161"/>
      <c r="D73" s="161"/>
      <c r="E73" s="161"/>
      <c r="F73" s="79" t="s">
        <v>27</v>
      </c>
      <c r="G73" s="79"/>
      <c r="H73" s="79"/>
      <c r="I73" s="79"/>
      <c r="J73" s="72" t="str">
        <f>IF(B65&gt;B64,B65," ")</f>
        <v> </v>
      </c>
      <c r="K73" s="72"/>
      <c r="L73" s="72"/>
      <c r="M73" s="72"/>
      <c r="N73" s="79" t="s">
        <v>28</v>
      </c>
      <c r="O73" s="79"/>
      <c r="P73" s="79"/>
      <c r="Q73" s="79"/>
      <c r="R73" s="72" t="str">
        <f>IF(V62&gt;V61,V62," ")</f>
        <v> </v>
      </c>
      <c r="S73" s="58"/>
      <c r="T73" s="58"/>
      <c r="U73" s="57"/>
    </row>
    <row r="74" spans="1:21" ht="19.5" customHeight="1" hidden="1" thickBot="1">
      <c r="A74" s="109"/>
      <c r="B74" s="320"/>
      <c r="C74" s="86"/>
      <c r="D74" s="86"/>
      <c r="E74" s="86"/>
      <c r="F74" s="81" t="s">
        <v>22</v>
      </c>
      <c r="G74" s="81"/>
      <c r="H74" s="81"/>
      <c r="I74" s="81"/>
      <c r="J74" s="75">
        <f ca="1">IF(AND(R73&lt;&gt;" ",R73=J73),1,IF(R73&gt;J73,SUMPRODUCT(--(TEXT(ROW(INDIRECT("1:"&amp;R73-J73))+J73,"dd-mmm")&lt;&gt;"29-feb"))+1,0))</f>
        <v>0</v>
      </c>
      <c r="K74" s="75"/>
      <c r="L74" s="75"/>
      <c r="M74" s="75"/>
      <c r="N74" s="81" t="s">
        <v>23</v>
      </c>
      <c r="O74" s="159"/>
      <c r="P74" s="159"/>
      <c r="Q74" s="159"/>
      <c r="R74" s="77">
        <f>IF(J74=0,0,(N65*J74/365))</f>
        <v>0</v>
      </c>
      <c r="S74" s="59"/>
      <c r="T74" s="59"/>
      <c r="U74" s="57"/>
    </row>
    <row r="75" spans="1:21" ht="19.5" customHeight="1" hidden="1" thickTop="1">
      <c r="A75" s="109"/>
      <c r="B75" s="317" t="s">
        <v>32</v>
      </c>
      <c r="C75" s="160"/>
      <c r="D75" s="160"/>
      <c r="E75" s="160"/>
      <c r="F75" s="71" t="s">
        <v>27</v>
      </c>
      <c r="G75" s="71"/>
      <c r="H75" s="71"/>
      <c r="I75" s="71"/>
      <c r="J75" s="72" t="str">
        <f>IF(B66&gt;B65,B66," ")</f>
        <v> </v>
      </c>
      <c r="K75" s="72"/>
      <c r="L75" s="72"/>
      <c r="M75" s="72"/>
      <c r="N75" s="71" t="s">
        <v>28</v>
      </c>
      <c r="O75" s="71"/>
      <c r="P75" s="71"/>
      <c r="Q75" s="71"/>
      <c r="R75" s="72" t="str">
        <f>IF(V64&gt;V62,V64," ")</f>
        <v> </v>
      </c>
      <c r="S75" s="58"/>
      <c r="T75" s="58"/>
      <c r="U75" s="57"/>
    </row>
    <row r="76" spans="1:21" ht="19.5" customHeight="1" hidden="1" thickBot="1">
      <c r="A76" s="109"/>
      <c r="B76" s="321"/>
      <c r="C76" s="87"/>
      <c r="D76" s="87"/>
      <c r="E76" s="87"/>
      <c r="F76" s="88" t="s">
        <v>22</v>
      </c>
      <c r="G76" s="88"/>
      <c r="H76" s="88"/>
      <c r="I76" s="88"/>
      <c r="J76" s="75">
        <f ca="1">IF(AND(R75&lt;&gt;" ",R75=J75),1,IF(R75&gt;J75,SUMPRODUCT(--(TEXT(ROW(INDIRECT("1:"&amp;R75-J75))+J75,"dd-mmm")&lt;&gt;"29-feb"))+1,0))</f>
        <v>0</v>
      </c>
      <c r="K76" s="89"/>
      <c r="L76" s="89"/>
      <c r="M76" s="89"/>
      <c r="N76" s="88" t="s">
        <v>23</v>
      </c>
      <c r="O76" s="90"/>
      <c r="P76" s="90"/>
      <c r="Q76" s="90"/>
      <c r="R76" s="91">
        <f>IF(J76=0,0,(N66*J76/365))</f>
        <v>0</v>
      </c>
      <c r="S76" s="59"/>
      <c r="T76" s="59"/>
      <c r="U76" s="57"/>
    </row>
    <row r="77" spans="1:21" ht="19.5" customHeight="1" hidden="1" thickTop="1">
      <c r="A77" s="109"/>
      <c r="B77" s="60"/>
      <c r="C77" s="61"/>
      <c r="D77" s="61"/>
      <c r="E77" s="61"/>
      <c r="F77" s="94" t="s">
        <v>33</v>
      </c>
      <c r="G77" s="94"/>
      <c r="H77" s="94"/>
      <c r="I77" s="94"/>
      <c r="J77" s="100">
        <f>J68+J70+J72+J74+J76</f>
        <v>0</v>
      </c>
      <c r="K77" s="100"/>
      <c r="L77" s="100"/>
      <c r="M77" s="100"/>
      <c r="N77" s="94" t="s">
        <v>34</v>
      </c>
      <c r="O77" s="94"/>
      <c r="P77" s="94"/>
      <c r="Q77" s="94"/>
      <c r="R77" s="95">
        <f>SUM(R68+R70+R72+R74+R76)</f>
        <v>0</v>
      </c>
      <c r="S77" s="96"/>
      <c r="T77" s="96"/>
      <c r="U77" s="57"/>
    </row>
    <row r="78" spans="1:21" ht="19.5" customHeight="1" hidden="1">
      <c r="A78" s="109"/>
      <c r="B78" s="101" t="str">
        <f>IF(J77&lt;365,"Less than 365 days","")</f>
        <v>Less than 365 days</v>
      </c>
      <c r="C78" s="101"/>
      <c r="D78" s="101"/>
      <c r="E78" s="61"/>
      <c r="F78" s="62"/>
      <c r="G78" s="62"/>
      <c r="H78" s="62"/>
      <c r="I78" s="62"/>
      <c r="J78" s="63"/>
      <c r="K78" s="63"/>
      <c r="L78" s="63"/>
      <c r="M78" s="63"/>
      <c r="N78" s="102" t="s">
        <v>35</v>
      </c>
      <c r="O78" s="103"/>
      <c r="P78" s="103"/>
      <c r="Q78" s="103"/>
      <c r="R78" s="104">
        <f>IF(AND(R77&gt;0,J77&lt;365),R77/J77*365,R77)</f>
        <v>0</v>
      </c>
      <c r="S78" s="96"/>
      <c r="T78" s="96"/>
      <c r="U78" s="57"/>
    </row>
    <row r="79" spans="1:21" ht="16.5" customHeight="1">
      <c r="A79" s="109"/>
      <c r="B79" s="322" t="s">
        <v>50</v>
      </c>
      <c r="C79" s="323"/>
      <c r="D79" s="323"/>
      <c r="E79" s="324"/>
      <c r="F79" s="325">
        <v>0</v>
      </c>
      <c r="G79" s="326"/>
      <c r="H79" s="326"/>
      <c r="I79" s="327"/>
      <c r="J79" s="343"/>
      <c r="K79" s="344"/>
      <c r="L79" s="344"/>
      <c r="M79" s="344"/>
      <c r="N79" s="344"/>
      <c r="O79" s="344"/>
      <c r="P79" s="344"/>
      <c r="Q79" s="344"/>
      <c r="R79" s="57"/>
      <c r="S79" s="57"/>
      <c r="T79" s="57"/>
      <c r="U79" s="57"/>
    </row>
    <row r="80" spans="1:21" ht="16.5" customHeight="1">
      <c r="A80" s="109"/>
      <c r="B80" s="311" t="s">
        <v>24</v>
      </c>
      <c r="C80" s="312"/>
      <c r="D80" s="312"/>
      <c r="E80" s="313"/>
      <c r="F80" s="314">
        <f>R78+F79</f>
        <v>0</v>
      </c>
      <c r="G80" s="315"/>
      <c r="H80" s="315"/>
      <c r="I80" s="316"/>
      <c r="J80" s="64"/>
      <c r="K80" s="64"/>
      <c r="L80" s="64"/>
      <c r="M80" s="64"/>
      <c r="N80" s="57"/>
      <c r="O80" s="57"/>
      <c r="P80" s="57"/>
      <c r="Q80" s="57"/>
      <c r="R80" s="57"/>
      <c r="S80" s="57"/>
      <c r="T80" s="57"/>
      <c r="U80" s="57"/>
    </row>
    <row r="81" s="105" customFormat="1" ht="19.5" customHeight="1">
      <c r="A81" s="106"/>
    </row>
    <row r="82" spans="1:21" s="105" customFormat="1" ht="24" customHeight="1">
      <c r="A82" s="106"/>
      <c r="B82" s="296" t="s">
        <v>51</v>
      </c>
      <c r="C82" s="297"/>
      <c r="D82" s="297"/>
      <c r="E82" s="298"/>
      <c r="F82" s="296" t="s">
        <v>52</v>
      </c>
      <c r="G82" s="297"/>
      <c r="H82" s="297"/>
      <c r="I82" s="298"/>
      <c r="J82" s="296" t="s">
        <v>63</v>
      </c>
      <c r="K82" s="297"/>
      <c r="L82" s="297"/>
      <c r="M82" s="298"/>
      <c r="N82" s="293" t="s">
        <v>50</v>
      </c>
      <c r="O82" s="294"/>
      <c r="P82" s="294"/>
      <c r="Q82" s="295"/>
      <c r="R82" s="299" t="s">
        <v>18</v>
      </c>
      <c r="S82" s="300"/>
      <c r="T82" s="300"/>
      <c r="U82" s="301"/>
    </row>
    <row r="83" spans="1:21" s="105" customFormat="1" ht="24" customHeight="1">
      <c r="A83" s="106"/>
      <c r="B83" s="302">
        <f>IF(AND(F30&gt;=F55,F30&gt;=F80),F8,IF(AND(F55&gt;=F30,F55&gt;=F80),F33,IF(AND(F80&gt;=F55,F80&gt;=F30),F58,"")))</f>
      </c>
      <c r="C83" s="303"/>
      <c r="D83" s="303"/>
      <c r="E83" s="304"/>
      <c r="F83" s="302">
        <f>IF(AND(F30&gt;=F55,F30&gt;=F80),N8,IF(AND(F55&gt;=F30,F55&gt;=F80),N33,IF(AND(F80&gt;=F55,F80&gt;=F30),N58,"")))</f>
      </c>
      <c r="G83" s="303"/>
      <c r="H83" s="303"/>
      <c r="I83" s="304"/>
      <c r="J83" s="305">
        <f>IF(AND(F30&gt;=F55,F30&gt;=F80),R28,IF(AND(F55&gt;=F30,F55&gt;=F80),R53,IF(AND(F80&gt;=F55,F80&gt;=F30),R78,"")))</f>
        <v>0</v>
      </c>
      <c r="K83" s="306"/>
      <c r="L83" s="306"/>
      <c r="M83" s="307"/>
      <c r="N83" s="305">
        <f>IF(AND(F30&gt;=F55,F30&gt;=F80),F29,IF(AND(F55&gt;=F30,F55&gt;=F80),F54,IF(AND(F80&gt;=F55,F80&gt;=F30),F79,"")))</f>
        <v>0</v>
      </c>
      <c r="O83" s="306"/>
      <c r="P83" s="306"/>
      <c r="Q83" s="307"/>
      <c r="R83" s="308">
        <f>IF(J83&lt;&gt;"",J83+N83,"")</f>
        <v>0</v>
      </c>
      <c r="S83" s="309"/>
      <c r="T83" s="309"/>
      <c r="U83" s="310"/>
    </row>
    <row r="84" spans="2:10" s="106" customFormat="1" ht="19.5" customHeight="1">
      <c r="B84" s="292" t="s">
        <v>45</v>
      </c>
      <c r="C84" s="292"/>
      <c r="D84" s="292"/>
      <c r="E84" s="292"/>
      <c r="F84" s="292" t="s">
        <v>45</v>
      </c>
      <c r="G84" s="292"/>
      <c r="H84" s="292"/>
      <c r="I84" s="292"/>
      <c r="J84" s="14"/>
    </row>
    <row r="85" spans="2:10" s="106" customFormat="1" ht="19.5" customHeight="1">
      <c r="B85" s="108"/>
      <c r="C85" s="108"/>
      <c r="D85" s="108"/>
      <c r="E85" s="108"/>
      <c r="F85" s="108"/>
      <c r="G85" s="108"/>
      <c r="H85" s="108"/>
      <c r="I85" s="108"/>
      <c r="J85" s="14"/>
    </row>
    <row r="86" spans="1:21" s="29" customFormat="1" ht="19.5" customHeight="1">
      <c r="A86" s="31"/>
      <c r="B86" s="227" t="s">
        <v>60</v>
      </c>
      <c r="C86" s="227"/>
      <c r="D86" s="227"/>
      <c r="E86" s="227"/>
      <c r="F86" s="227"/>
      <c r="G86" s="227"/>
      <c r="H86" s="227"/>
      <c r="I86" s="227"/>
      <c r="J86" s="227"/>
      <c r="K86" s="227"/>
      <c r="L86" s="227"/>
      <c r="M86" s="227"/>
      <c r="N86" s="227"/>
      <c r="O86" s="227"/>
      <c r="P86" s="227"/>
      <c r="Q86" s="227"/>
      <c r="R86" s="227"/>
      <c r="S86" s="227"/>
      <c r="T86" s="227"/>
      <c r="U86" s="227"/>
    </row>
    <row r="87" spans="1:21" s="29" customFormat="1" ht="19.5" customHeight="1">
      <c r="A87" s="21"/>
      <c r="B87" s="283"/>
      <c r="C87" s="283"/>
      <c r="D87" s="283"/>
      <c r="E87" s="283"/>
      <c r="F87" s="283"/>
      <c r="G87" s="283"/>
      <c r="H87" s="283"/>
      <c r="I87" s="283"/>
      <c r="J87" s="283"/>
      <c r="K87" s="283"/>
      <c r="L87" s="283"/>
      <c r="M87" s="283"/>
      <c r="N87" s="283"/>
      <c r="O87" s="283"/>
      <c r="P87" s="283"/>
      <c r="Q87" s="283"/>
      <c r="R87" s="283"/>
      <c r="S87" s="283"/>
      <c r="T87" s="283"/>
      <c r="U87" s="283"/>
    </row>
    <row r="88" spans="1:21" s="29" customFormat="1" ht="19.5" customHeight="1">
      <c r="A88" s="31"/>
      <c r="B88" s="35"/>
      <c r="C88" s="289" t="s">
        <v>135</v>
      </c>
      <c r="D88" s="289"/>
      <c r="E88" s="289"/>
      <c r="F88" s="289"/>
      <c r="G88" s="289"/>
      <c r="H88" s="289"/>
      <c r="I88" s="289"/>
      <c r="J88" s="289"/>
      <c r="K88" s="289"/>
      <c r="L88" s="289"/>
      <c r="M88" s="289"/>
      <c r="N88" s="289"/>
      <c r="O88" s="289"/>
      <c r="P88" s="289"/>
      <c r="Q88" s="289"/>
      <c r="R88" s="289"/>
      <c r="S88" s="289"/>
      <c r="T88" s="289"/>
      <c r="U88" s="16"/>
    </row>
    <row r="89" spans="1:21" s="29" customFormat="1" ht="19.5" customHeight="1">
      <c r="A89" s="110"/>
      <c r="B89" s="18"/>
      <c r="C89" s="290"/>
      <c r="D89" s="290"/>
      <c r="E89" s="290"/>
      <c r="F89" s="290"/>
      <c r="G89" s="290"/>
      <c r="H89" s="290"/>
      <c r="I89" s="290"/>
      <c r="J89" s="290"/>
      <c r="K89" s="290"/>
      <c r="L89" s="290"/>
      <c r="M89" s="290"/>
      <c r="N89" s="290"/>
      <c r="O89" s="290"/>
      <c r="P89" s="290"/>
      <c r="Q89" s="290"/>
      <c r="R89" s="290"/>
      <c r="S89" s="290"/>
      <c r="T89" s="290"/>
      <c r="U89" s="15"/>
    </row>
    <row r="90" spans="1:21" s="29" customFormat="1" ht="19.5" customHeight="1">
      <c r="A90" s="110"/>
      <c r="B90" s="18"/>
      <c r="C90" s="290"/>
      <c r="D90" s="290"/>
      <c r="E90" s="290"/>
      <c r="F90" s="290"/>
      <c r="G90" s="290"/>
      <c r="H90" s="290"/>
      <c r="I90" s="290"/>
      <c r="J90" s="290"/>
      <c r="K90" s="290"/>
      <c r="L90" s="290"/>
      <c r="M90" s="290"/>
      <c r="N90" s="290"/>
      <c r="O90" s="290"/>
      <c r="P90" s="290"/>
      <c r="Q90" s="290"/>
      <c r="R90" s="290"/>
      <c r="S90" s="290"/>
      <c r="T90" s="290"/>
      <c r="U90" s="15"/>
    </row>
    <row r="91" spans="1:21" s="29" customFormat="1" ht="19.5" customHeight="1">
      <c r="A91" s="110"/>
      <c r="B91" s="18"/>
      <c r="C91" s="290"/>
      <c r="D91" s="290"/>
      <c r="E91" s="290"/>
      <c r="F91" s="290"/>
      <c r="G91" s="290"/>
      <c r="H91" s="290"/>
      <c r="I91" s="290"/>
      <c r="J91" s="290"/>
      <c r="K91" s="290"/>
      <c r="L91" s="290"/>
      <c r="M91" s="290"/>
      <c r="N91" s="290"/>
      <c r="O91" s="290"/>
      <c r="P91" s="290"/>
      <c r="Q91" s="290"/>
      <c r="R91" s="290"/>
      <c r="S91" s="290"/>
      <c r="T91" s="290"/>
      <c r="U91" s="15"/>
    </row>
    <row r="92" spans="1:21" ht="19.5" customHeight="1">
      <c r="A92" s="110"/>
      <c r="B92" s="19"/>
      <c r="C92" s="291"/>
      <c r="D92" s="291"/>
      <c r="E92" s="291"/>
      <c r="F92" s="291"/>
      <c r="G92" s="291"/>
      <c r="H92" s="291"/>
      <c r="I92" s="291"/>
      <c r="J92" s="291"/>
      <c r="K92" s="291"/>
      <c r="L92" s="291"/>
      <c r="M92" s="291"/>
      <c r="N92" s="291"/>
      <c r="O92" s="291"/>
      <c r="P92" s="291"/>
      <c r="Q92" s="291"/>
      <c r="R92" s="291"/>
      <c r="S92" s="291"/>
      <c r="T92" s="291"/>
      <c r="U92" s="17"/>
    </row>
    <row r="93" spans="1:21" ht="19.5" customHeight="1">
      <c r="A93" s="110"/>
      <c r="B93" s="229" t="s">
        <v>4</v>
      </c>
      <c r="C93" s="229"/>
      <c r="D93" s="228"/>
      <c r="E93" s="228"/>
      <c r="F93" s="228"/>
      <c r="G93" s="228"/>
      <c r="H93" s="228"/>
      <c r="I93" s="228"/>
      <c r="J93" s="228"/>
      <c r="K93" s="228"/>
      <c r="L93" s="228"/>
      <c r="M93" s="228"/>
      <c r="N93" s="244" t="s">
        <v>2</v>
      </c>
      <c r="O93" s="245"/>
      <c r="P93" s="221"/>
      <c r="Q93" s="221"/>
      <c r="R93" s="221"/>
      <c r="S93" s="221"/>
      <c r="T93" s="285" t="s">
        <v>45</v>
      </c>
      <c r="U93" s="286"/>
    </row>
    <row r="94" spans="1:21" ht="19.5" customHeight="1">
      <c r="A94" s="110"/>
      <c r="B94" s="174"/>
      <c r="C94" s="174"/>
      <c r="D94" s="284"/>
      <c r="E94" s="284"/>
      <c r="F94" s="284"/>
      <c r="G94" s="284"/>
      <c r="H94" s="284"/>
      <c r="I94" s="284"/>
      <c r="J94" s="284"/>
      <c r="K94" s="284"/>
      <c r="L94" s="284"/>
      <c r="M94" s="284"/>
      <c r="N94" s="190"/>
      <c r="O94" s="191"/>
      <c r="P94" s="221"/>
      <c r="Q94" s="221"/>
      <c r="R94" s="221"/>
      <c r="S94" s="221"/>
      <c r="T94" s="287"/>
      <c r="U94" s="288"/>
    </row>
    <row r="95" spans="1:21" s="29" customFormat="1" ht="19.5" customHeight="1">
      <c r="A95" s="110"/>
      <c r="B95" s="183" t="s">
        <v>20</v>
      </c>
      <c r="C95" s="184"/>
      <c r="D95" s="277">
        <f>IF('L3 - Leaver form i-Connect v3.0'!D50&lt;&gt;"",'L3 - Leaver form i-Connect v3.0'!D50,"")</f>
      </c>
      <c r="E95" s="278" t="e">
        <f>IF('L3 - Leaver form i-Connect v3.0'!#REF!&lt;&gt;"",'L3 - Leaver form i-Connect v3.0'!#REF!,"")</f>
        <v>#REF!</v>
      </c>
      <c r="F95" s="278" t="e">
        <f>IF('L3 - Leaver form i-Connect v3.0'!#REF!&lt;&gt;"",'L3 - Leaver form i-Connect v3.0'!#REF!,"")</f>
        <v>#REF!</v>
      </c>
      <c r="G95" s="278" t="e">
        <f>IF('L3 - Leaver form i-Connect v3.0'!#REF!&lt;&gt;"",'L3 - Leaver form i-Connect v3.0'!#REF!,"")</f>
        <v>#REF!</v>
      </c>
      <c r="H95" s="278" t="e">
        <f>IF('L3 - Leaver form i-Connect v3.0'!#REF!&lt;&gt;"",'L3 - Leaver form i-Connect v3.0'!#REF!,"")</f>
        <v>#REF!</v>
      </c>
      <c r="I95" s="278" t="e">
        <f>IF('L3 - Leaver form i-Connect v3.0'!#REF!&lt;&gt;"",'L3 - Leaver form i-Connect v3.0'!#REF!,"")</f>
        <v>#REF!</v>
      </c>
      <c r="J95" s="278" t="e">
        <f>IF('L3 - Leaver form i-Connect v3.0'!#REF!&lt;&gt;"",'L3 - Leaver form i-Connect v3.0'!#REF!,"")</f>
        <v>#REF!</v>
      </c>
      <c r="K95" s="278" t="e">
        <f>IF('L3 - Leaver form i-Connect v3.0'!#REF!&lt;&gt;"",'L3 - Leaver form i-Connect v3.0'!#REF!,"")</f>
        <v>#REF!</v>
      </c>
      <c r="L95" s="278" t="e">
        <f>IF('L3 - Leaver form i-Connect v3.0'!#REF!&lt;&gt;"",'L3 - Leaver form i-Connect v3.0'!#REF!,"")</f>
        <v>#REF!</v>
      </c>
      <c r="M95" s="279" t="e">
        <f>IF('L3 - Leaver form i-Connect v3.0'!#REF!&lt;&gt;"",'L3 - Leaver form i-Connect v3.0'!#REF!,"")</f>
        <v>#REF!</v>
      </c>
      <c r="N95" s="174" t="s">
        <v>3</v>
      </c>
      <c r="O95" s="174"/>
      <c r="P95" s="277">
        <f>IF('L3 - Leaver form i-Connect v3.0'!P50&lt;&gt;"",'L3 - Leaver form i-Connect v3.0'!P50,"")</f>
      </c>
      <c r="Q95" s="278"/>
      <c r="R95" s="278" t="e">
        <f>IF('L3 - Leaver form i-Connect v3.0'!#REF!&lt;&gt;"",'L3 - Leaver form i-Connect v3.0'!#REF!,"")</f>
        <v>#REF!</v>
      </c>
      <c r="S95" s="278"/>
      <c r="T95" s="278" t="e">
        <f>IF('L3 - Leaver form i-Connect v3.0'!#REF!&lt;&gt;"",'L3 - Leaver form i-Connect v3.0'!#REF!,"")</f>
        <v>#REF!</v>
      </c>
      <c r="U95" s="279"/>
    </row>
    <row r="96" spans="1:21" s="29" customFormat="1" ht="19.5" customHeight="1">
      <c r="A96" s="110"/>
      <c r="B96" s="183" t="s">
        <v>8</v>
      </c>
      <c r="C96" s="184"/>
      <c r="D96" s="277">
        <f>IF('L3 - Leaver form i-Connect v3.0'!D51&lt;&gt;"",'L3 - Leaver form i-Connect v3.0'!D51,"")</f>
      </c>
      <c r="E96" s="278" t="e">
        <f>IF('L3 - Leaver form i-Connect v3.0'!#REF!&lt;&gt;"",'L3 - Leaver form i-Connect v3.0'!#REF!,"")</f>
        <v>#REF!</v>
      </c>
      <c r="F96" s="278" t="e">
        <f>IF('L3 - Leaver form i-Connect v3.0'!#REF!&lt;&gt;"",'L3 - Leaver form i-Connect v3.0'!#REF!,"")</f>
        <v>#REF!</v>
      </c>
      <c r="G96" s="278" t="e">
        <f>IF('L3 - Leaver form i-Connect v3.0'!#REF!&lt;&gt;"",'L3 - Leaver form i-Connect v3.0'!#REF!,"")</f>
        <v>#REF!</v>
      </c>
      <c r="H96" s="278" t="e">
        <f>IF('L3 - Leaver form i-Connect v3.0'!#REF!&lt;&gt;"",'L3 - Leaver form i-Connect v3.0'!#REF!,"")</f>
        <v>#REF!</v>
      </c>
      <c r="I96" s="278" t="e">
        <f>IF('L3 - Leaver form i-Connect v3.0'!#REF!&lt;&gt;"",'L3 - Leaver form i-Connect v3.0'!#REF!,"")</f>
        <v>#REF!</v>
      </c>
      <c r="J96" s="278" t="e">
        <f>IF('L3 - Leaver form i-Connect v3.0'!#REF!&lt;&gt;"",'L3 - Leaver form i-Connect v3.0'!#REF!,"")</f>
        <v>#REF!</v>
      </c>
      <c r="K96" s="278" t="e">
        <f>IF('L3 - Leaver form i-Connect v3.0'!#REF!&lt;&gt;"",'L3 - Leaver form i-Connect v3.0'!#REF!,"")</f>
        <v>#REF!</v>
      </c>
      <c r="L96" s="278" t="e">
        <f>IF('L3 - Leaver form i-Connect v3.0'!#REF!&lt;&gt;"",'L3 - Leaver form i-Connect v3.0'!#REF!,"")</f>
        <v>#REF!</v>
      </c>
      <c r="M96" s="279" t="e">
        <f>IF('L3 - Leaver form i-Connect v3.0'!#REF!&lt;&gt;"",'L3 - Leaver form i-Connect v3.0'!#REF!,"")</f>
        <v>#REF!</v>
      </c>
      <c r="N96" s="174" t="s">
        <v>39</v>
      </c>
      <c r="O96" s="174"/>
      <c r="P96" s="280">
        <f>IF('L3 - Leaver form i-Connect v3.0'!P51&lt;&gt;"",'L3 - Leaver form i-Connect v3.0'!P51,"")</f>
      </c>
      <c r="Q96" s="281"/>
      <c r="R96" s="281" t="e">
        <f>IF('L3 - Leaver form i-Connect v3.0'!#REF!&lt;&gt;"",'L3 - Leaver form i-Connect v3.0'!#REF!,"")</f>
        <v>#REF!</v>
      </c>
      <c r="S96" s="281"/>
      <c r="T96" s="281" t="e">
        <f>IF('L3 - Leaver form i-Connect v3.0'!#REF!&lt;&gt;"",'L3 - Leaver form i-Connect v3.0'!#REF!,"")</f>
        <v>#REF!</v>
      </c>
      <c r="U96" s="282"/>
    </row>
    <row r="97" spans="2:20" ht="14.25">
      <c r="B97" s="29"/>
      <c r="C97" s="29"/>
      <c r="D97" s="29"/>
      <c r="E97" s="29"/>
      <c r="F97" s="38"/>
      <c r="G97" s="29"/>
      <c r="H97" s="29"/>
      <c r="I97" s="29"/>
      <c r="J97" s="29"/>
      <c r="K97" s="29"/>
      <c r="L97" s="29"/>
      <c r="M97" s="29"/>
      <c r="N97" s="29"/>
      <c r="O97" s="29"/>
      <c r="P97" s="29"/>
      <c r="Q97" s="29"/>
      <c r="R97" s="29"/>
      <c r="S97" s="29"/>
      <c r="T97" s="29"/>
    </row>
    <row r="98" spans="2:20" ht="14.25">
      <c r="B98" s="29"/>
      <c r="C98" s="29"/>
      <c r="D98" s="29"/>
      <c r="E98" s="29"/>
      <c r="F98" s="38"/>
      <c r="G98" s="29"/>
      <c r="H98" s="29"/>
      <c r="I98" s="29"/>
      <c r="J98" s="29"/>
      <c r="K98" s="29"/>
      <c r="L98" s="29"/>
      <c r="M98" s="29"/>
      <c r="N98" s="29"/>
      <c r="O98" s="29"/>
      <c r="P98" s="29"/>
      <c r="Q98" s="29"/>
      <c r="R98" s="29"/>
      <c r="S98" s="29"/>
      <c r="T98" s="29"/>
    </row>
    <row r="99" spans="2:20" ht="14.25">
      <c r="B99" s="29"/>
      <c r="C99" s="29"/>
      <c r="D99" s="29"/>
      <c r="E99" s="29"/>
      <c r="F99" s="38"/>
      <c r="G99" s="29"/>
      <c r="H99" s="29"/>
      <c r="I99" s="29"/>
      <c r="J99" s="29"/>
      <c r="K99" s="29"/>
      <c r="L99" s="29"/>
      <c r="M99" s="29"/>
      <c r="N99" s="29"/>
      <c r="O99" s="29"/>
      <c r="P99" s="29"/>
      <c r="Q99" s="29"/>
      <c r="R99" s="29"/>
      <c r="S99" s="29"/>
      <c r="T99" s="29"/>
    </row>
    <row r="100" spans="2:20" ht="14.25">
      <c r="B100" s="29"/>
      <c r="C100" s="29"/>
      <c r="D100" s="29"/>
      <c r="E100" s="29"/>
      <c r="F100" s="38"/>
      <c r="G100" s="29"/>
      <c r="H100" s="29"/>
      <c r="I100" s="29"/>
      <c r="J100" s="29"/>
      <c r="K100" s="29"/>
      <c r="L100" s="29"/>
      <c r="M100" s="29"/>
      <c r="N100" s="29"/>
      <c r="O100" s="29"/>
      <c r="P100" s="29"/>
      <c r="Q100" s="29"/>
      <c r="R100" s="29"/>
      <c r="S100" s="29"/>
      <c r="T100" s="29"/>
    </row>
    <row r="101" ht="14.25">
      <c r="B101" s="29"/>
    </row>
  </sheetData>
  <sheetProtection password="D3AF" sheet="1" selectLockedCells="1"/>
  <mergeCells count="209">
    <mergeCell ref="B95:C95"/>
    <mergeCell ref="D95:M95"/>
    <mergeCell ref="N95:O95"/>
    <mergeCell ref="P95:U95"/>
    <mergeCell ref="B96:C96"/>
    <mergeCell ref="D96:M96"/>
    <mergeCell ref="N96:O96"/>
    <mergeCell ref="P96:U96"/>
    <mergeCell ref="B84:E84"/>
    <mergeCell ref="F84:I84"/>
    <mergeCell ref="B86:U86"/>
    <mergeCell ref="B87:U87"/>
    <mergeCell ref="C88:T92"/>
    <mergeCell ref="B93:C94"/>
    <mergeCell ref="D93:M94"/>
    <mergeCell ref="N93:O94"/>
    <mergeCell ref="P93:S94"/>
    <mergeCell ref="T93:U94"/>
    <mergeCell ref="R82:U82"/>
    <mergeCell ref="B83:E83"/>
    <mergeCell ref="F83:I83"/>
    <mergeCell ref="J83:M83"/>
    <mergeCell ref="N83:Q83"/>
    <mergeCell ref="R83:U83"/>
    <mergeCell ref="B80:E80"/>
    <mergeCell ref="F80:I80"/>
    <mergeCell ref="B82:E82"/>
    <mergeCell ref="F82:I82"/>
    <mergeCell ref="J82:M82"/>
    <mergeCell ref="N82:Q82"/>
    <mergeCell ref="B71:B72"/>
    <mergeCell ref="B73:B74"/>
    <mergeCell ref="B75:B76"/>
    <mergeCell ref="B79:E79"/>
    <mergeCell ref="F79:I79"/>
    <mergeCell ref="J79:Q79"/>
    <mergeCell ref="B66:E66"/>
    <mergeCell ref="F66:I66"/>
    <mergeCell ref="J66:M66"/>
    <mergeCell ref="N66:Q66"/>
    <mergeCell ref="B67:B68"/>
    <mergeCell ref="B69:B70"/>
    <mergeCell ref="B64:E64"/>
    <mergeCell ref="F64:I64"/>
    <mergeCell ref="J64:M64"/>
    <mergeCell ref="N64:Q64"/>
    <mergeCell ref="B65:E65"/>
    <mergeCell ref="F65:I65"/>
    <mergeCell ref="J65:M65"/>
    <mergeCell ref="N65:Q65"/>
    <mergeCell ref="B62:E62"/>
    <mergeCell ref="F62:I62"/>
    <mergeCell ref="J62:M62"/>
    <mergeCell ref="N62:Q62"/>
    <mergeCell ref="B55:E55"/>
    <mergeCell ref="F55:I55"/>
    <mergeCell ref="B57:Q57"/>
    <mergeCell ref="B58:E58"/>
    <mergeCell ref="F58:I58"/>
    <mergeCell ref="J58:M58"/>
    <mergeCell ref="N58:Q58"/>
    <mergeCell ref="R62:U63"/>
    <mergeCell ref="B63:E63"/>
    <mergeCell ref="F63:I63"/>
    <mergeCell ref="J63:M63"/>
    <mergeCell ref="N63:Q63"/>
    <mergeCell ref="R58:T58"/>
    <mergeCell ref="B59:Q59"/>
    <mergeCell ref="B60:E61"/>
    <mergeCell ref="F60:I61"/>
    <mergeCell ref="J60:M61"/>
    <mergeCell ref="N60:Q61"/>
    <mergeCell ref="B42:B43"/>
    <mergeCell ref="B44:B45"/>
    <mergeCell ref="B46:B47"/>
    <mergeCell ref="B48:B49"/>
    <mergeCell ref="B50:B51"/>
    <mergeCell ref="B54:E54"/>
    <mergeCell ref="B40:E40"/>
    <mergeCell ref="F40:I40"/>
    <mergeCell ref="J40:M40"/>
    <mergeCell ref="F54:I54"/>
    <mergeCell ref="J54:Q54"/>
    <mergeCell ref="N40:Q40"/>
    <mergeCell ref="B41:E41"/>
    <mergeCell ref="F41:I41"/>
    <mergeCell ref="J41:M41"/>
    <mergeCell ref="N41:Q41"/>
    <mergeCell ref="R37:U38"/>
    <mergeCell ref="B38:E38"/>
    <mergeCell ref="F38:I38"/>
    <mergeCell ref="J38:M38"/>
    <mergeCell ref="N38:Q38"/>
    <mergeCell ref="B39:E39"/>
    <mergeCell ref="F39:I39"/>
    <mergeCell ref="J39:M39"/>
    <mergeCell ref="N39:Q39"/>
    <mergeCell ref="B35:E36"/>
    <mergeCell ref="F35:I36"/>
    <mergeCell ref="J35:M36"/>
    <mergeCell ref="N35:Q36"/>
    <mergeCell ref="B37:E37"/>
    <mergeCell ref="F37:I37"/>
    <mergeCell ref="J37:M37"/>
    <mergeCell ref="N37:Q37"/>
    <mergeCell ref="B33:E33"/>
    <mergeCell ref="F33:I33"/>
    <mergeCell ref="J33:M33"/>
    <mergeCell ref="N33:Q33"/>
    <mergeCell ref="R33:T33"/>
    <mergeCell ref="B34:Q34"/>
    <mergeCell ref="B29:E29"/>
    <mergeCell ref="F29:I29"/>
    <mergeCell ref="J29:Q29"/>
    <mergeCell ref="B30:E30"/>
    <mergeCell ref="F30:I30"/>
    <mergeCell ref="B32:Q32"/>
    <mergeCell ref="F27:I27"/>
    <mergeCell ref="J27:M27"/>
    <mergeCell ref="N27:Q27"/>
    <mergeCell ref="R27:T27"/>
    <mergeCell ref="N28:Q28"/>
    <mergeCell ref="R28:T28"/>
    <mergeCell ref="B25:E26"/>
    <mergeCell ref="F25:I25"/>
    <mergeCell ref="J25:M25"/>
    <mergeCell ref="N25:Q25"/>
    <mergeCell ref="R25:T25"/>
    <mergeCell ref="F26:I26"/>
    <mergeCell ref="J26:M26"/>
    <mergeCell ref="N26:Q26"/>
    <mergeCell ref="R26:T26"/>
    <mergeCell ref="B23:E24"/>
    <mergeCell ref="F23:I23"/>
    <mergeCell ref="J23:M23"/>
    <mergeCell ref="N23:Q23"/>
    <mergeCell ref="R23:T23"/>
    <mergeCell ref="F24:I24"/>
    <mergeCell ref="J24:M24"/>
    <mergeCell ref="N24:Q24"/>
    <mergeCell ref="R24:T24"/>
    <mergeCell ref="B21:E22"/>
    <mergeCell ref="F21:I21"/>
    <mergeCell ref="J21:M21"/>
    <mergeCell ref="N21:Q21"/>
    <mergeCell ref="R21:T21"/>
    <mergeCell ref="F22:I22"/>
    <mergeCell ref="J22:M22"/>
    <mergeCell ref="N22:Q22"/>
    <mergeCell ref="R22:T22"/>
    <mergeCell ref="B19:E20"/>
    <mergeCell ref="F19:I19"/>
    <mergeCell ref="J19:M19"/>
    <mergeCell ref="N19:Q19"/>
    <mergeCell ref="R19:T19"/>
    <mergeCell ref="F20:I20"/>
    <mergeCell ref="J20:M20"/>
    <mergeCell ref="N20:Q20"/>
    <mergeCell ref="R20:T20"/>
    <mergeCell ref="B17:E18"/>
    <mergeCell ref="F17:I17"/>
    <mergeCell ref="J17:M17"/>
    <mergeCell ref="N17:Q17"/>
    <mergeCell ref="R17:T17"/>
    <mergeCell ref="F18:I18"/>
    <mergeCell ref="J18:M18"/>
    <mergeCell ref="N18:Q18"/>
    <mergeCell ref="R18:T18"/>
    <mergeCell ref="F15:I15"/>
    <mergeCell ref="J15:M15"/>
    <mergeCell ref="N15:Q15"/>
    <mergeCell ref="B16:E16"/>
    <mergeCell ref="F16:I16"/>
    <mergeCell ref="J16:M16"/>
    <mergeCell ref="N16:Q16"/>
    <mergeCell ref="R12:U16"/>
    <mergeCell ref="B13:E13"/>
    <mergeCell ref="F13:I13"/>
    <mergeCell ref="J13:M13"/>
    <mergeCell ref="N13:Q13"/>
    <mergeCell ref="B14:E14"/>
    <mergeCell ref="F14:I14"/>
    <mergeCell ref="J14:M14"/>
    <mergeCell ref="N14:Q14"/>
    <mergeCell ref="B15:E15"/>
    <mergeCell ref="B9:Q9"/>
    <mergeCell ref="B10:E11"/>
    <mergeCell ref="F10:I11"/>
    <mergeCell ref="J10:M11"/>
    <mergeCell ref="N10:Q11"/>
    <mergeCell ref="B12:E12"/>
    <mergeCell ref="F12:I12"/>
    <mergeCell ref="J12:M12"/>
    <mergeCell ref="N12:Q12"/>
    <mergeCell ref="A5:U6"/>
    <mergeCell ref="B7:Q7"/>
    <mergeCell ref="B8:E8"/>
    <mergeCell ref="F8:I8"/>
    <mergeCell ref="J8:M8"/>
    <mergeCell ref="N8:Q8"/>
    <mergeCell ref="A1:U1"/>
    <mergeCell ref="B3:D3"/>
    <mergeCell ref="E3:I3"/>
    <mergeCell ref="J3:L3"/>
    <mergeCell ref="M3:Q3"/>
    <mergeCell ref="B4:D4"/>
    <mergeCell ref="E4:I4"/>
    <mergeCell ref="J4:L4"/>
    <mergeCell ref="M4:Q4"/>
  </mergeCells>
  <conditionalFormatting sqref="R12:U16 F12:I12">
    <cfRule type="expression" priority="2" dxfId="0" stopIfTrue="1">
      <formula>$F$12=""</formula>
    </cfRule>
  </conditionalFormatting>
  <conditionalFormatting sqref="J12:M12">
    <cfRule type="expression" priority="1" dxfId="0" stopIfTrue="1">
      <formula>$J$12&lt;&gt;365</formula>
    </cfRule>
  </conditionalFormatting>
  <dataValidations count="1">
    <dataValidation type="decimal" showInputMessage="1" showErrorMessage="1" sqref="J62:M66 J37:M41 J12:M16">
      <formula1>1</formula1>
      <formula2>366</formula2>
    </dataValidation>
  </dataValidations>
  <printOptions/>
  <pageMargins left="0.7" right="0.7" top="0.75" bottom="0.75" header="0.3" footer="0.3"/>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O68"/>
  <sheetViews>
    <sheetView showGridLines="0" showRowColHeaders="0" zoomScalePageLayoutView="0" workbookViewId="0" topLeftCell="A1">
      <selection activeCell="C6" sqref="C6:D6"/>
    </sheetView>
  </sheetViews>
  <sheetFormatPr defaultColWidth="22.7109375" defaultRowHeight="15"/>
  <cols>
    <col min="1" max="6" width="22.7109375" style="37" customWidth="1"/>
    <col min="7" max="14" width="22.7109375" style="37" hidden="1" customWidth="1"/>
    <col min="15" max="16384" width="22.7109375" style="37" customWidth="1"/>
  </cols>
  <sheetData>
    <row r="1" spans="1:6" s="41" customFormat="1" ht="19.5" customHeight="1">
      <c r="A1" s="527" t="s">
        <v>92</v>
      </c>
      <c r="B1" s="527"/>
      <c r="C1" s="527"/>
      <c r="D1" s="527"/>
      <c r="E1" s="527"/>
      <c r="F1" s="527"/>
    </row>
    <row r="2" spans="1:5" s="43" customFormat="1" ht="19.5" customHeight="1">
      <c r="A2" s="42"/>
      <c r="B2" s="42"/>
      <c r="C2" s="42"/>
      <c r="D2" s="42"/>
      <c r="E2" s="42"/>
    </row>
    <row r="3" spans="1:6" ht="19.5" customHeight="1">
      <c r="A3" s="121" t="s">
        <v>20</v>
      </c>
      <c r="B3" s="167" t="str">
        <f>PROPER(CONCATENATE('L3 - Leaver form i-Connect v3.0'!D5," ",'L3 - Leaver form i-Connect v3.0'!H5," ",'L3 - Leaver form i-Connect v3.0'!P5))</f>
        <v>  </v>
      </c>
      <c r="C3" s="167"/>
      <c r="D3" s="121" t="s">
        <v>10</v>
      </c>
      <c r="E3" s="167">
        <f>IF('L3 - Leaver form i-Connect v3.0'!P7&lt;&gt;"",'L3 - Leaver form i-Connect v3.0'!P7,"")</f>
      </c>
      <c r="F3" s="167"/>
    </row>
    <row r="4" spans="1:10" ht="19.5" customHeight="1">
      <c r="A4" s="121" t="s">
        <v>21</v>
      </c>
      <c r="B4" s="438">
        <f>IF('L3 - Leaver form i-Connect v3.0'!F6&lt;&gt;"",'L3 - Leaver form i-Connect v3.0'!F6,"")</f>
      </c>
      <c r="C4" s="438"/>
      <c r="D4" s="121" t="s">
        <v>12</v>
      </c>
      <c r="E4" s="439">
        <f>IF(Date_Left&lt;&gt;"",Date_Left,"")</f>
      </c>
      <c r="F4" s="439"/>
      <c r="I4" s="37" t="e">
        <f>YEAR(E4)</f>
        <v>#VALUE!</v>
      </c>
      <c r="J4" s="37" t="e">
        <f>I4-1</f>
        <v>#VALUE!</v>
      </c>
    </row>
    <row r="5" spans="9:12" ht="19.5" customHeight="1">
      <c r="I5" s="37" t="e">
        <f>CONCATENATE("31","/","03","/",I4)</f>
        <v>#VALUE!</v>
      </c>
      <c r="J5" s="44" t="e">
        <f>VALUE(I5)</f>
        <v>#VALUE!</v>
      </c>
      <c r="K5" s="37" t="e">
        <f>CONCATENATE("31","/","03","/",J4)</f>
        <v>#VALUE!</v>
      </c>
      <c r="L5" s="44" t="e">
        <f>VALUE(K5)</f>
        <v>#VALUE!</v>
      </c>
    </row>
    <row r="6" spans="1:8" ht="30" customHeight="1">
      <c r="A6" s="531" t="s">
        <v>93</v>
      </c>
      <c r="B6" s="531"/>
      <c r="C6" s="530" t="s">
        <v>91</v>
      </c>
      <c r="D6" s="530"/>
      <c r="E6" s="45"/>
      <c r="F6" s="44"/>
      <c r="H6" s="44"/>
    </row>
    <row r="7" spans="1:13" ht="14.25" customHeight="1">
      <c r="A7" s="11"/>
      <c r="B7" s="11"/>
      <c r="G7" s="44" t="e">
        <f>IF(J5&gt;Date_Left,L5,J5)</f>
        <v>#VALUE!</v>
      </c>
      <c r="J7" s="44"/>
      <c r="L7" s="44"/>
      <c r="M7" s="44"/>
    </row>
    <row r="8" spans="1:14" ht="13.5">
      <c r="A8" s="46" t="s">
        <v>36</v>
      </c>
      <c r="M8" s="44" t="e">
        <f>E4+1</f>
        <v>#VALUE!</v>
      </c>
      <c r="N8" s="47" t="e">
        <f>YEAR(M8)-13</f>
        <v>#VALUE!</v>
      </c>
    </row>
    <row r="9" spans="1:14" ht="13.5">
      <c r="A9" s="27" t="s">
        <v>27</v>
      </c>
      <c r="B9" s="48" t="e">
        <f>IF(C6="Certificate of Protection",N9,CONCATENATE("01","/","04","/",YEAR(D9)-13))</f>
        <v>#VALUE!</v>
      </c>
      <c r="C9" s="27" t="s">
        <v>28</v>
      </c>
      <c r="D9" s="48" t="e">
        <f>IF(C6="Certificate of Protection",E4,G7)</f>
        <v>#VALUE!</v>
      </c>
      <c r="M9" s="37" t="e">
        <f>CONCATENATE(DAY(M8),"/",MONTH(M8),"/",N8)</f>
        <v>#VALUE!</v>
      </c>
      <c r="N9" s="44" t="e">
        <f>VALUE(M9)</f>
        <v>#VALUE!</v>
      </c>
    </row>
    <row r="10" ht="13.5">
      <c r="A10" s="12" t="s">
        <v>37</v>
      </c>
    </row>
    <row r="12" spans="2:5" ht="27.75">
      <c r="B12" s="27" t="s">
        <v>27</v>
      </c>
      <c r="C12" s="27" t="s">
        <v>28</v>
      </c>
      <c r="D12" s="27" t="s">
        <v>42</v>
      </c>
      <c r="E12" s="27" t="s">
        <v>38</v>
      </c>
    </row>
    <row r="13" spans="2:5" ht="13.5">
      <c r="B13" s="49" t="e">
        <f>B9</f>
        <v>#VALUE!</v>
      </c>
      <c r="C13" s="50"/>
      <c r="D13" s="51"/>
      <c r="E13" s="51"/>
    </row>
    <row r="14" spans="2:5" ht="13.5">
      <c r="B14" s="52"/>
      <c r="C14" s="50"/>
      <c r="D14" s="51"/>
      <c r="E14" s="51"/>
    </row>
    <row r="15" spans="2:5" ht="13.5">
      <c r="B15" s="52"/>
      <c r="C15" s="50"/>
      <c r="D15" s="51"/>
      <c r="E15" s="51"/>
    </row>
    <row r="16" spans="2:5" ht="13.5">
      <c r="B16" s="52"/>
      <c r="C16" s="50"/>
      <c r="D16" s="51"/>
      <c r="E16" s="51"/>
    </row>
    <row r="17" spans="2:5" ht="13.5">
      <c r="B17" s="52"/>
      <c r="C17" s="50"/>
      <c r="D17" s="51"/>
      <c r="E17" s="51"/>
    </row>
    <row r="18" spans="2:5" ht="13.5">
      <c r="B18" s="52"/>
      <c r="C18" s="53"/>
      <c r="D18" s="51"/>
      <c r="E18" s="51"/>
    </row>
    <row r="19" spans="2:5" ht="13.5">
      <c r="B19" s="52"/>
      <c r="C19" s="50"/>
      <c r="D19" s="51"/>
      <c r="E19" s="51"/>
    </row>
    <row r="20" spans="2:5" ht="13.5">
      <c r="B20" s="52"/>
      <c r="C20" s="50"/>
      <c r="D20" s="51"/>
      <c r="E20" s="51"/>
    </row>
    <row r="21" spans="2:5" ht="13.5">
      <c r="B21" s="52"/>
      <c r="C21" s="50"/>
      <c r="D21" s="51"/>
      <c r="E21" s="51"/>
    </row>
    <row r="22" spans="2:5" ht="13.5">
      <c r="B22" s="52"/>
      <c r="C22" s="50"/>
      <c r="D22" s="51"/>
      <c r="E22" s="51"/>
    </row>
    <row r="23" spans="2:5" ht="13.5">
      <c r="B23" s="52"/>
      <c r="C23" s="50"/>
      <c r="D23" s="51"/>
      <c r="E23" s="51"/>
    </row>
    <row r="24" spans="2:5" ht="13.5">
      <c r="B24" s="52"/>
      <c r="C24" s="50"/>
      <c r="D24" s="51"/>
      <c r="E24" s="51"/>
    </row>
    <row r="25" spans="2:5" ht="13.5">
      <c r="B25" s="52"/>
      <c r="C25" s="50"/>
      <c r="D25" s="51"/>
      <c r="E25" s="51"/>
    </row>
    <row r="26" spans="2:5" ht="13.5">
      <c r="B26" s="52"/>
      <c r="C26" s="50"/>
      <c r="D26" s="51"/>
      <c r="E26" s="51"/>
    </row>
    <row r="27" spans="2:5" ht="13.5">
      <c r="B27" s="52"/>
      <c r="C27" s="50"/>
      <c r="D27" s="51"/>
      <c r="E27" s="51"/>
    </row>
    <row r="28" spans="2:5" ht="13.5">
      <c r="B28" s="52"/>
      <c r="C28" s="50"/>
      <c r="D28" s="51"/>
      <c r="E28" s="51"/>
    </row>
    <row r="29" spans="2:5" ht="13.5">
      <c r="B29" s="52"/>
      <c r="C29" s="50"/>
      <c r="D29" s="51"/>
      <c r="E29" s="51"/>
    </row>
    <row r="30" spans="2:5" ht="13.5">
      <c r="B30" s="52"/>
      <c r="C30" s="50"/>
      <c r="D30" s="51"/>
      <c r="E30" s="51"/>
    </row>
    <row r="31" spans="2:5" ht="13.5">
      <c r="B31" s="52"/>
      <c r="C31" s="50"/>
      <c r="D31" s="51"/>
      <c r="E31" s="51"/>
    </row>
    <row r="32" spans="2:5" ht="13.5">
      <c r="B32" s="52"/>
      <c r="C32" s="50"/>
      <c r="D32" s="51"/>
      <c r="E32" s="51"/>
    </row>
    <row r="33" spans="2:5" ht="13.5">
      <c r="B33" s="52"/>
      <c r="C33" s="50"/>
      <c r="D33" s="51"/>
      <c r="E33" s="51"/>
    </row>
    <row r="34" spans="2:5" ht="13.5">
      <c r="B34" s="52"/>
      <c r="C34" s="50"/>
      <c r="D34" s="51"/>
      <c r="E34" s="51"/>
    </row>
    <row r="35" spans="2:5" ht="13.5">
      <c r="B35" s="52"/>
      <c r="C35" s="50"/>
      <c r="D35" s="51"/>
      <c r="E35" s="51"/>
    </row>
    <row r="36" spans="2:5" ht="13.5">
      <c r="B36" s="52"/>
      <c r="C36" s="50"/>
      <c r="D36" s="51"/>
      <c r="E36" s="51"/>
    </row>
    <row r="37" spans="2:5" ht="13.5">
      <c r="B37" s="52"/>
      <c r="C37" s="50"/>
      <c r="D37" s="51"/>
      <c r="E37" s="51"/>
    </row>
    <row r="38" spans="2:5" ht="13.5">
      <c r="B38" s="52"/>
      <c r="C38" s="50"/>
      <c r="D38" s="51"/>
      <c r="E38" s="51"/>
    </row>
    <row r="39" spans="2:5" ht="13.5">
      <c r="B39" s="52"/>
      <c r="C39" s="50"/>
      <c r="D39" s="51"/>
      <c r="E39" s="51"/>
    </row>
    <row r="40" spans="2:5" ht="13.5">
      <c r="B40" s="52"/>
      <c r="C40" s="50"/>
      <c r="D40" s="51"/>
      <c r="E40" s="51"/>
    </row>
    <row r="41" spans="2:5" ht="13.5">
      <c r="B41" s="52"/>
      <c r="C41" s="50"/>
      <c r="D41" s="51"/>
      <c r="E41" s="51"/>
    </row>
    <row r="42" spans="2:5" ht="13.5">
      <c r="B42" s="52"/>
      <c r="C42" s="50"/>
      <c r="D42" s="51"/>
      <c r="E42" s="51"/>
    </row>
    <row r="43" spans="2:5" ht="13.5">
      <c r="B43" s="52"/>
      <c r="C43" s="50"/>
      <c r="D43" s="51"/>
      <c r="E43" s="51"/>
    </row>
    <row r="44" spans="2:5" ht="13.5">
      <c r="B44" s="52"/>
      <c r="C44" s="50"/>
      <c r="D44" s="51"/>
      <c r="E44" s="51"/>
    </row>
    <row r="45" spans="2:5" ht="13.5">
      <c r="B45" s="52"/>
      <c r="C45" s="50"/>
      <c r="D45" s="51"/>
      <c r="E45" s="51"/>
    </row>
    <row r="46" spans="2:5" ht="13.5">
      <c r="B46" s="52"/>
      <c r="C46" s="50"/>
      <c r="D46" s="51"/>
      <c r="E46" s="51"/>
    </row>
    <row r="47" spans="2:5" ht="13.5">
      <c r="B47" s="52"/>
      <c r="C47" s="50"/>
      <c r="D47" s="51"/>
      <c r="E47" s="51"/>
    </row>
    <row r="48" spans="2:5" ht="13.5">
      <c r="B48" s="52"/>
      <c r="C48" s="50"/>
      <c r="D48" s="51"/>
      <c r="E48" s="51"/>
    </row>
    <row r="49" spans="2:5" ht="13.5">
      <c r="B49" s="52"/>
      <c r="C49" s="50"/>
      <c r="D49" s="51"/>
      <c r="E49" s="51"/>
    </row>
    <row r="50" spans="2:5" ht="13.5">
      <c r="B50" s="52"/>
      <c r="C50" s="50"/>
      <c r="D50" s="51"/>
      <c r="E50" s="51"/>
    </row>
    <row r="51" spans="2:5" ht="13.5">
      <c r="B51" s="52"/>
      <c r="C51" s="50"/>
      <c r="D51" s="51"/>
      <c r="E51" s="51"/>
    </row>
    <row r="52" spans="2:5" ht="13.5">
      <c r="B52" s="52"/>
      <c r="C52" s="50"/>
      <c r="D52" s="51"/>
      <c r="E52" s="51"/>
    </row>
    <row r="53" spans="2:5" ht="13.5">
      <c r="B53" s="52"/>
      <c r="C53" s="50"/>
      <c r="D53" s="51"/>
      <c r="E53" s="51"/>
    </row>
    <row r="54" spans="2:5" ht="13.5">
      <c r="B54" s="52"/>
      <c r="C54" s="50"/>
      <c r="D54" s="51"/>
      <c r="E54" s="51"/>
    </row>
    <row r="55" spans="1:5" ht="13.5">
      <c r="A55" s="23"/>
      <c r="B55" s="23"/>
      <c r="C55" s="23"/>
      <c r="D55" s="23"/>
      <c r="E55" s="23"/>
    </row>
    <row r="56" spans="1:6" ht="19.5" customHeight="1">
      <c r="A56" s="227" t="s">
        <v>60</v>
      </c>
      <c r="B56" s="227"/>
      <c r="C56" s="227"/>
      <c r="D56" s="227"/>
      <c r="E56" s="227"/>
      <c r="F56" s="227"/>
    </row>
    <row r="57" spans="1:5" ht="13.5">
      <c r="A57" s="29"/>
      <c r="B57" s="29"/>
      <c r="C57" s="29"/>
      <c r="D57" s="29"/>
      <c r="E57" s="29"/>
    </row>
    <row r="58" spans="1:6" ht="14.25" customHeight="1">
      <c r="A58" s="528" t="s">
        <v>135</v>
      </c>
      <c r="B58" s="528"/>
      <c r="C58" s="528"/>
      <c r="D58" s="528"/>
      <c r="E58" s="528"/>
      <c r="F58" s="528"/>
    </row>
    <row r="59" spans="1:6" ht="13.5">
      <c r="A59" s="528"/>
      <c r="B59" s="528"/>
      <c r="C59" s="528"/>
      <c r="D59" s="528"/>
      <c r="E59" s="528"/>
      <c r="F59" s="528"/>
    </row>
    <row r="60" spans="1:6" ht="13.5">
      <c r="A60" s="528"/>
      <c r="B60" s="528"/>
      <c r="C60" s="528"/>
      <c r="D60" s="528"/>
      <c r="E60" s="528"/>
      <c r="F60" s="528"/>
    </row>
    <row r="61" spans="1:6" ht="13.5">
      <c r="A61" s="528"/>
      <c r="B61" s="528"/>
      <c r="C61" s="528"/>
      <c r="D61" s="528"/>
      <c r="E61" s="528"/>
      <c r="F61" s="528"/>
    </row>
    <row r="62" spans="1:6" ht="14.25" customHeight="1">
      <c r="A62" s="532" t="s">
        <v>4</v>
      </c>
      <c r="B62" s="524"/>
      <c r="C62" s="524"/>
      <c r="D62" s="532" t="s">
        <v>2</v>
      </c>
      <c r="E62" s="526"/>
      <c r="F62" s="529" t="s">
        <v>45</v>
      </c>
    </row>
    <row r="63" spans="1:15" ht="14.25" customHeight="1">
      <c r="A63" s="532"/>
      <c r="B63" s="524"/>
      <c r="C63" s="524"/>
      <c r="D63" s="532"/>
      <c r="E63" s="526"/>
      <c r="F63" s="529"/>
      <c r="O63" s="122"/>
    </row>
    <row r="64" spans="1:6" ht="13.5">
      <c r="A64" s="39" t="s">
        <v>20</v>
      </c>
      <c r="B64" s="525">
        <f>IF('L3 - Leaver form i-Connect v3.0'!D50&lt;&gt;"",'L3 - Leaver form i-Connect v3.0'!D50,"")</f>
      </c>
      <c r="C64" s="525"/>
      <c r="D64" s="39" t="s">
        <v>3</v>
      </c>
      <c r="E64" s="522">
        <f>IF('L3 - Leaver form i-Connect v3.0'!P50&lt;&gt;"",'L3 - Leaver form i-Connect v3.0'!P50,"")</f>
      </c>
      <c r="F64" s="522"/>
    </row>
    <row r="65" spans="1:6" ht="14.25" customHeight="1">
      <c r="A65" s="40" t="s">
        <v>8</v>
      </c>
      <c r="B65" s="525">
        <f>IF('L3 - Leaver form i-Connect v3.0'!D51&lt;&gt;"",'L3 - Leaver form i-Connect v3.0'!D51,"")</f>
      </c>
      <c r="C65" s="525"/>
      <c r="D65" s="40" t="s">
        <v>39</v>
      </c>
      <c r="E65" s="523">
        <f>IF('L3 - Leaver form i-Connect v3.0'!P51&lt;&gt;"",'L3 - Leaver form i-Connect v3.0'!P51,"")</f>
      </c>
      <c r="F65" s="523"/>
    </row>
    <row r="66" spans="1:5" ht="13.5">
      <c r="A66" s="23"/>
      <c r="B66" s="23"/>
      <c r="C66" s="23"/>
      <c r="D66" s="23"/>
      <c r="E66" s="23"/>
    </row>
    <row r="67" spans="1:5" ht="13.5">
      <c r="A67" s="23"/>
      <c r="B67" s="23"/>
      <c r="C67" s="23"/>
      <c r="D67" s="23"/>
      <c r="E67" s="23"/>
    </row>
    <row r="68" spans="1:5" ht="13.5">
      <c r="A68" s="23"/>
      <c r="B68" s="23"/>
      <c r="C68" s="23"/>
      <c r="D68" s="23"/>
      <c r="E68" s="23"/>
    </row>
  </sheetData>
  <sheetProtection password="D3AF" sheet="1" selectLockedCells="1"/>
  <mergeCells count="18">
    <mergeCell ref="A58:F61"/>
    <mergeCell ref="F62:F63"/>
    <mergeCell ref="C6:D6"/>
    <mergeCell ref="A6:B6"/>
    <mergeCell ref="A62:A63"/>
    <mergeCell ref="D62:D63"/>
    <mergeCell ref="A56:F56"/>
    <mergeCell ref="A1:F1"/>
    <mergeCell ref="E3:F3"/>
    <mergeCell ref="E4:F4"/>
    <mergeCell ref="B3:C3"/>
    <mergeCell ref="B4:C4"/>
    <mergeCell ref="E64:F64"/>
    <mergeCell ref="E65:F65"/>
    <mergeCell ref="B62:C63"/>
    <mergeCell ref="B64:C64"/>
    <mergeCell ref="B65:C65"/>
    <mergeCell ref="E62:E63"/>
  </mergeCells>
  <dataValidations count="1">
    <dataValidation type="list" allowBlank="1" showInputMessage="1" showErrorMessage="1" sqref="C6:D6">
      <formula1>"Certificate of Protection, Reductions in Pensionable Pay"</formula1>
    </dataValidation>
  </dataValidations>
  <printOptions/>
  <pageMargins left="0.7" right="0.7" top="0.75" bottom="0.75" header="0.3" footer="0.3"/>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A62"/>
  <sheetViews>
    <sheetView showGridLines="0" showRowColHeaders="0" zoomScalePageLayoutView="0" workbookViewId="0" topLeftCell="A1">
      <selection activeCell="A2" sqref="A2"/>
    </sheetView>
  </sheetViews>
  <sheetFormatPr defaultColWidth="9.140625" defaultRowHeight="15"/>
  <cols>
    <col min="1" max="1" width="129.00390625" style="23" customWidth="1"/>
    <col min="2" max="16384" width="9.140625" style="23" customWidth="1"/>
  </cols>
  <sheetData>
    <row r="1" s="20" customFormat="1" ht="19.5" customHeight="1">
      <c r="A1" s="145" t="s">
        <v>94</v>
      </c>
    </row>
    <row r="2" ht="27.75">
      <c r="A2" s="146" t="s">
        <v>97</v>
      </c>
    </row>
    <row r="3" ht="13.5">
      <c r="A3" s="146"/>
    </row>
    <row r="4" ht="13.5">
      <c r="A4" s="22" t="s">
        <v>96</v>
      </c>
    </row>
    <row r="5" ht="27.75">
      <c r="A5" s="146" t="s">
        <v>102</v>
      </c>
    </row>
    <row r="6" ht="27.75">
      <c r="A6" s="146" t="s">
        <v>98</v>
      </c>
    </row>
    <row r="7" ht="27.75">
      <c r="A7" s="146" t="s">
        <v>99</v>
      </c>
    </row>
    <row r="8" ht="13.5">
      <c r="A8" s="146"/>
    </row>
    <row r="9" ht="13.5">
      <c r="A9" s="22" t="s">
        <v>100</v>
      </c>
    </row>
    <row r="10" ht="27.75">
      <c r="A10" s="146" t="s">
        <v>95</v>
      </c>
    </row>
    <row r="11" ht="13.5">
      <c r="A11" s="146" t="s">
        <v>101</v>
      </c>
    </row>
    <row r="12" ht="13.5">
      <c r="A12" s="146"/>
    </row>
    <row r="13" ht="13.5">
      <c r="A13" s="22" t="s">
        <v>103</v>
      </c>
    </row>
    <row r="14" ht="27.75">
      <c r="A14" s="146" t="s">
        <v>64</v>
      </c>
    </row>
    <row r="15" ht="27.75">
      <c r="A15" s="146" t="s">
        <v>104</v>
      </c>
    </row>
    <row r="16" ht="14.25">
      <c r="A16" s="146"/>
    </row>
    <row r="17" ht="14.25">
      <c r="A17" s="146"/>
    </row>
    <row r="18" ht="14.25">
      <c r="A18" s="146"/>
    </row>
    <row r="19" ht="14.25"/>
    <row r="20" ht="27.75">
      <c r="A20" s="146" t="s">
        <v>105</v>
      </c>
    </row>
    <row r="21" ht="27.75">
      <c r="A21" s="146" t="s">
        <v>106</v>
      </c>
    </row>
    <row r="22" ht="27.75">
      <c r="A22" s="146" t="s">
        <v>107</v>
      </c>
    </row>
    <row r="23" ht="13.5">
      <c r="A23" s="146" t="s">
        <v>65</v>
      </c>
    </row>
    <row r="24" ht="13.5">
      <c r="A24" s="146"/>
    </row>
    <row r="25" ht="13.5">
      <c r="A25" s="146"/>
    </row>
    <row r="26" ht="13.5">
      <c r="A26" s="146"/>
    </row>
    <row r="27" ht="13.5">
      <c r="A27" s="146"/>
    </row>
    <row r="28" ht="13.5">
      <c r="A28" s="146"/>
    </row>
    <row r="29" ht="13.5">
      <c r="A29" s="146"/>
    </row>
    <row r="30" ht="13.5">
      <c r="A30" s="146"/>
    </row>
    <row r="31" ht="13.5">
      <c r="A31" s="146"/>
    </row>
    <row r="32" ht="13.5">
      <c r="A32" s="146"/>
    </row>
    <row r="33" ht="13.5">
      <c r="A33" s="146"/>
    </row>
    <row r="34" ht="13.5">
      <c r="A34" s="146"/>
    </row>
    <row r="35" ht="13.5">
      <c r="A35" s="146"/>
    </row>
    <row r="36" ht="13.5">
      <c r="A36" s="146"/>
    </row>
    <row r="37" ht="13.5">
      <c r="A37" s="146"/>
    </row>
    <row r="38" ht="13.5">
      <c r="A38" s="146"/>
    </row>
    <row r="39" ht="13.5">
      <c r="A39" s="146"/>
    </row>
    <row r="40" ht="13.5">
      <c r="A40" s="146"/>
    </row>
    <row r="41" ht="13.5">
      <c r="A41" s="146"/>
    </row>
    <row r="42" ht="13.5">
      <c r="A42" s="146"/>
    </row>
    <row r="43" ht="13.5">
      <c r="A43" s="146"/>
    </row>
    <row r="44" ht="13.5">
      <c r="A44" s="146"/>
    </row>
    <row r="45" ht="13.5">
      <c r="A45" s="146"/>
    </row>
    <row r="46" ht="13.5">
      <c r="A46" s="146"/>
    </row>
    <row r="47" ht="13.5">
      <c r="A47" s="146"/>
    </row>
    <row r="48" ht="13.5">
      <c r="A48" s="146"/>
    </row>
    <row r="49" ht="13.5">
      <c r="A49" s="146"/>
    </row>
    <row r="50" ht="13.5">
      <c r="A50" s="146"/>
    </row>
    <row r="51" ht="13.5">
      <c r="A51" s="146"/>
    </row>
    <row r="52" ht="13.5">
      <c r="A52" s="146"/>
    </row>
    <row r="53" ht="13.5">
      <c r="A53" s="146"/>
    </row>
    <row r="54" ht="13.5">
      <c r="A54" s="146"/>
    </row>
    <row r="55" ht="13.5">
      <c r="A55" s="146"/>
    </row>
    <row r="56" ht="13.5">
      <c r="A56" s="22" t="s">
        <v>108</v>
      </c>
    </row>
    <row r="57" ht="13.5">
      <c r="A57" s="146" t="s">
        <v>109</v>
      </c>
    </row>
    <row r="58" ht="27.75">
      <c r="A58" s="146" t="s">
        <v>110</v>
      </c>
    </row>
    <row r="59" ht="13.5">
      <c r="A59" s="146"/>
    </row>
    <row r="60" ht="13.5">
      <c r="A60" s="22" t="s">
        <v>112</v>
      </c>
    </row>
    <row r="61" ht="27.75">
      <c r="A61" s="146" t="s">
        <v>113</v>
      </c>
    </row>
    <row r="62" ht="27.75">
      <c r="A62" s="146" t="s">
        <v>111</v>
      </c>
    </row>
  </sheetData>
  <sheetProtection password="D3AF" sheet="1" objects="1" selectLockedCells="1"/>
  <printOptions/>
  <pageMargins left="0.7" right="0.7" top="0.75" bottom="0.75" header="0.3" footer="0.3"/>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Derbyshire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L3 - leaver form i-Connect</dc:title>
  <dc:subject/>
  <dc:creator>Mark Bentham Hill</dc:creator>
  <cp:keywords/>
  <dc:description/>
  <cp:lastModifiedBy>71061005</cp:lastModifiedBy>
  <cp:lastPrinted>2019-06-24T13:23:39Z</cp:lastPrinted>
  <dcterms:created xsi:type="dcterms:W3CDTF">2014-02-22T21:20:17Z</dcterms:created>
  <dcterms:modified xsi:type="dcterms:W3CDTF">2023-09-13T10:11:45Z</dcterms:modified>
  <cp:category/>
  <cp:version/>
  <cp:contentType/>
  <cp:contentStatus/>
</cp:coreProperties>
</file>